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20" windowWidth="15120" windowHeight="7755"/>
  </bookViews>
  <sheets>
    <sheet name="Main" sheetId="1" r:id="rId1"/>
  </sheets>
  <definedNames>
    <definedName name="ChartMax1">Main!$V$1</definedName>
    <definedName name="ChartMax2">Main!$AD$1</definedName>
    <definedName name="ChartMax3">Main!$AL$1</definedName>
    <definedName name="ChartMax4">Main!$AT$1</definedName>
    <definedName name="ChartMax5">Main!$BB$1</definedName>
    <definedName name="ChartMax6">Main!$BJ$1</definedName>
    <definedName name="ChartMin1">Main!$X$1</definedName>
    <definedName name="ChartMin2">Main!$AF$1</definedName>
    <definedName name="ChartMin3">Main!$AN$1</definedName>
    <definedName name="ChartMin4">Main!$AV$1</definedName>
    <definedName name="ChartMin5">Main!$BD$1</definedName>
    <definedName name="ChartMin6">Main!$BL$1</definedName>
    <definedName name="GraphData">Main!$Q$3:$U$61,Main!$Z$3:$AC$61,Main!$AH$3:$AK$61,Main!$AP$3:$AS$61,Main!$AX$3:$BA$61,Main!$BF$3:$BI$61</definedName>
    <definedName name="LastReadTime">Main!$E$4</definedName>
    <definedName name="MainCoilNumCurr">Main!$M$4</definedName>
    <definedName name="MainMachineName">Main!$B$3</definedName>
    <definedName name="MainProdNumCurr">Main!$B$4</definedName>
    <definedName name="Memory">Main!$M$1</definedName>
    <definedName name="RunWhen">Main!$E$5</definedName>
    <definedName name="Status">Main!$E$3</definedName>
    <definedName name="StatusL">Main!$E$6</definedName>
    <definedName name="Version">Main!$A$2</definedName>
  </definedNames>
  <calcPr calcId="125725"/>
</workbook>
</file>

<file path=xl/calcChain.xml><?xml version="1.0" encoding="utf-8"?>
<calcChain xmlns="http://schemas.openxmlformats.org/spreadsheetml/2006/main">
  <c r="BH62" i="1"/>
  <c r="BF62"/>
  <c r="BJ62"/>
  <c r="BK62"/>
  <c r="BK3" s="1"/>
  <c r="BK4" s="1"/>
  <c r="BK5" s="1"/>
  <c r="BK6" s="1"/>
  <c r="BK7" s="1"/>
  <c r="BK8" s="1"/>
  <c r="BK9" s="1"/>
  <c r="BK10" s="1"/>
  <c r="BK11" s="1"/>
  <c r="BK12" s="1"/>
  <c r="BK13" s="1"/>
  <c r="BK14" s="1"/>
  <c r="BK15" s="1"/>
  <c r="BK16" s="1"/>
  <c r="BK17" s="1"/>
  <c r="BK18" s="1"/>
  <c r="BK19" s="1"/>
  <c r="BK20" s="1"/>
  <c r="BK21" s="1"/>
  <c r="BK22" s="1"/>
  <c r="BK23" s="1"/>
  <c r="BK24" s="1"/>
  <c r="BK25" s="1"/>
  <c r="BK26" s="1"/>
  <c r="BK27" s="1"/>
  <c r="BK28" s="1"/>
  <c r="BK29" s="1"/>
  <c r="BK30" s="1"/>
  <c r="BK31" s="1"/>
  <c r="BK32" s="1"/>
  <c r="BK33" s="1"/>
  <c r="BK34" s="1"/>
  <c r="BK35" s="1"/>
  <c r="BK36" s="1"/>
  <c r="BK37" s="1"/>
  <c r="BK38" s="1"/>
  <c r="BK39" s="1"/>
  <c r="BK40" s="1"/>
  <c r="BK41" s="1"/>
  <c r="BK42" s="1"/>
  <c r="BK43" s="1"/>
  <c r="BK44" s="1"/>
  <c r="BK45" s="1"/>
  <c r="BK46" s="1"/>
  <c r="BK47" s="1"/>
  <c r="BK48" s="1"/>
  <c r="BK49" s="1"/>
  <c r="BK50" s="1"/>
  <c r="BK51" s="1"/>
  <c r="BK52" s="1"/>
  <c r="BK53" s="1"/>
  <c r="BK54" s="1"/>
  <c r="BK55" s="1"/>
  <c r="BK56" s="1"/>
  <c r="BK57" s="1"/>
  <c r="BK58" s="1"/>
  <c r="BK59" s="1"/>
  <c r="BK60" s="1"/>
  <c r="BK61" s="1"/>
  <c r="BL62"/>
  <c r="AZ62"/>
  <c r="BA62" s="1"/>
  <c r="AX62"/>
  <c r="BB62"/>
  <c r="BB3" s="1"/>
  <c r="BB4" s="1"/>
  <c r="BB5" s="1"/>
  <c r="BB6" s="1"/>
  <c r="BB7" s="1"/>
  <c r="BB8" s="1"/>
  <c r="BB9" s="1"/>
  <c r="BB10" s="1"/>
  <c r="BB11" s="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BB55" s="1"/>
  <c r="BB56" s="1"/>
  <c r="BB57" s="1"/>
  <c r="BB58" s="1"/>
  <c r="BB59" s="1"/>
  <c r="BB60" s="1"/>
  <c r="BB61" s="1"/>
  <c r="BC62"/>
  <c r="BD62"/>
  <c r="BD3" s="1"/>
  <c r="BD4" s="1"/>
  <c r="BD5" s="1"/>
  <c r="BD6" s="1"/>
  <c r="BD7" s="1"/>
  <c r="BD8" s="1"/>
  <c r="BD9" s="1"/>
  <c r="BD10" s="1"/>
  <c r="BD11" s="1"/>
  <c r="BD12" s="1"/>
  <c r="BD13" s="1"/>
  <c r="BD14" s="1"/>
  <c r="BD15" s="1"/>
  <c r="BD16" s="1"/>
  <c r="BD17" s="1"/>
  <c r="BD18" s="1"/>
  <c r="BD19" s="1"/>
  <c r="BD20" s="1"/>
  <c r="BD21" s="1"/>
  <c r="BD22" s="1"/>
  <c r="BD23" s="1"/>
  <c r="BD24" s="1"/>
  <c r="BD25" s="1"/>
  <c r="AR62"/>
  <c r="AP62"/>
  <c r="AT62"/>
  <c r="AU62"/>
  <c r="AU3" s="1"/>
  <c r="AU4" s="1"/>
  <c r="AU5" s="1"/>
  <c r="AU6" s="1"/>
  <c r="AU7" s="1"/>
  <c r="AU8" s="1"/>
  <c r="AU9" s="1"/>
  <c r="AU10" s="1"/>
  <c r="AU11" s="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U48" s="1"/>
  <c r="AU49" s="1"/>
  <c r="AU50" s="1"/>
  <c r="AU51" s="1"/>
  <c r="AU52" s="1"/>
  <c r="AU53" s="1"/>
  <c r="AU54" s="1"/>
  <c r="AU55" s="1"/>
  <c r="AU56" s="1"/>
  <c r="AU57" s="1"/>
  <c r="AU58" s="1"/>
  <c r="AU59" s="1"/>
  <c r="AU60" s="1"/>
  <c r="AU61" s="1"/>
  <c r="AV62"/>
  <c r="AL62"/>
  <c r="AL3" s="1"/>
  <c r="AL4" s="1"/>
  <c r="AL5" s="1"/>
  <c r="AL6" s="1"/>
  <c r="AL7" s="1"/>
  <c r="AL8" s="1"/>
  <c r="AL9" s="1"/>
  <c r="AL10" s="1"/>
  <c r="AL11" s="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AL38" s="1"/>
  <c r="AL39" s="1"/>
  <c r="AL40" s="1"/>
  <c r="AL41" s="1"/>
  <c r="AL42" s="1"/>
  <c r="AL43" s="1"/>
  <c r="AL44" s="1"/>
  <c r="AL45" s="1"/>
  <c r="AL46" s="1"/>
  <c r="AL47" s="1"/>
  <c r="AL48" s="1"/>
  <c r="AL49" s="1"/>
  <c r="AL50" s="1"/>
  <c r="AL51" s="1"/>
  <c r="AL52" s="1"/>
  <c r="AL53" s="1"/>
  <c r="AL54" s="1"/>
  <c r="AL55" s="1"/>
  <c r="AL56" s="1"/>
  <c r="AL57" s="1"/>
  <c r="AL58" s="1"/>
  <c r="AL59" s="1"/>
  <c r="AL60" s="1"/>
  <c r="AL61" s="1"/>
  <c r="AN62"/>
  <c r="AN3" s="1"/>
  <c r="AN4" s="1"/>
  <c r="AN5" s="1"/>
  <c r="AN6" s="1"/>
  <c r="AN7" s="1"/>
  <c r="AN8" s="1"/>
  <c r="AN9" s="1"/>
  <c r="AN10" s="1"/>
  <c r="AN11" s="1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N40" s="1"/>
  <c r="AN41" s="1"/>
  <c r="AN42" s="1"/>
  <c r="AN43" s="1"/>
  <c r="AN44" s="1"/>
  <c r="AN45" s="1"/>
  <c r="AN46" s="1"/>
  <c r="AN47" s="1"/>
  <c r="AN48" s="1"/>
  <c r="AN49" s="1"/>
  <c r="AN50" s="1"/>
  <c r="AN51" s="1"/>
  <c r="AN52" s="1"/>
  <c r="AN53" s="1"/>
  <c r="AN54" s="1"/>
  <c r="AN55" s="1"/>
  <c r="AN56" s="1"/>
  <c r="AN57" s="1"/>
  <c r="AN58" s="1"/>
  <c r="AN59" s="1"/>
  <c r="AN60" s="1"/>
  <c r="AN61" s="1"/>
  <c r="AB62"/>
  <c r="Z62"/>
  <c r="AD62"/>
  <c r="AE62"/>
  <c r="AE3" s="1"/>
  <c r="AE4" s="1"/>
  <c r="AE5" s="1"/>
  <c r="AE6" s="1"/>
  <c r="AE7" s="1"/>
  <c r="AE8" s="1"/>
  <c r="AE9" s="1"/>
  <c r="AE10" s="1"/>
  <c r="AE11" s="1"/>
  <c r="AE12" s="1"/>
  <c r="AE13" s="1"/>
  <c r="AE14" s="1"/>
  <c r="AE15" s="1"/>
  <c r="AE16" s="1"/>
  <c r="AE17" s="1"/>
  <c r="AE18" s="1"/>
  <c r="AE19" s="1"/>
  <c r="AE20" s="1"/>
  <c r="AE21" s="1"/>
  <c r="AE22" s="1"/>
  <c r="AE23" s="1"/>
  <c r="AE24" s="1"/>
  <c r="AE25" s="1"/>
  <c r="AE26" s="1"/>
  <c r="AE27" s="1"/>
  <c r="AE28" s="1"/>
  <c r="AE29" s="1"/>
  <c r="AE30" s="1"/>
  <c r="AE31" s="1"/>
  <c r="AE32" s="1"/>
  <c r="AE33" s="1"/>
  <c r="AE34" s="1"/>
  <c r="AE35" s="1"/>
  <c r="AE36" s="1"/>
  <c r="AE37" s="1"/>
  <c r="AE38" s="1"/>
  <c r="AE39" s="1"/>
  <c r="AE40" s="1"/>
  <c r="AE41" s="1"/>
  <c r="AE42" s="1"/>
  <c r="AE43" s="1"/>
  <c r="AE44" s="1"/>
  <c r="AE45" s="1"/>
  <c r="AE46" s="1"/>
  <c r="AE47" s="1"/>
  <c r="AE48" s="1"/>
  <c r="AE49" s="1"/>
  <c r="AE50" s="1"/>
  <c r="AE51" s="1"/>
  <c r="AE52" s="1"/>
  <c r="AE53" s="1"/>
  <c r="AE54" s="1"/>
  <c r="AE55" s="1"/>
  <c r="AE56" s="1"/>
  <c r="AE57" s="1"/>
  <c r="AE58" s="1"/>
  <c r="AE59" s="1"/>
  <c r="AE60" s="1"/>
  <c r="AE61" s="1"/>
  <c r="AF62"/>
  <c r="T62"/>
  <c r="R62"/>
  <c r="V62"/>
  <c r="V3" s="1"/>
  <c r="V4" s="1"/>
  <c r="V5" s="1"/>
  <c r="V6" s="1"/>
  <c r="V7" s="1"/>
  <c r="V8" s="1"/>
  <c r="V9" s="1"/>
  <c r="V10" s="1"/>
  <c r="V11" s="1"/>
  <c r="V12" s="1"/>
  <c r="V13" s="1"/>
  <c r="V14" s="1"/>
  <c r="V15" s="1"/>
  <c r="V16" s="1"/>
  <c r="V17" s="1"/>
  <c r="V18" s="1"/>
  <c r="V19" s="1"/>
  <c r="V20" s="1"/>
  <c r="V21" s="1"/>
  <c r="V22" s="1"/>
  <c r="V23" s="1"/>
  <c r="V24" s="1"/>
  <c r="V25" s="1"/>
  <c r="V26" s="1"/>
  <c r="V27" s="1"/>
  <c r="V28" s="1"/>
  <c r="V29" s="1"/>
  <c r="V30" s="1"/>
  <c r="V31" s="1"/>
  <c r="V32" s="1"/>
  <c r="V33" s="1"/>
  <c r="V34" s="1"/>
  <c r="V35" s="1"/>
  <c r="V36" s="1"/>
  <c r="V37" s="1"/>
  <c r="V38" s="1"/>
  <c r="V39" s="1"/>
  <c r="V40" s="1"/>
  <c r="V41" s="1"/>
  <c r="V42" s="1"/>
  <c r="V43" s="1"/>
  <c r="V44" s="1"/>
  <c r="V45" s="1"/>
  <c r="V46" s="1"/>
  <c r="V47" s="1"/>
  <c r="V48" s="1"/>
  <c r="V49" s="1"/>
  <c r="V50" s="1"/>
  <c r="V51" s="1"/>
  <c r="V52" s="1"/>
  <c r="V53" s="1"/>
  <c r="V54" s="1"/>
  <c r="V55" s="1"/>
  <c r="V56" s="1"/>
  <c r="V57" s="1"/>
  <c r="V58" s="1"/>
  <c r="V59" s="1"/>
  <c r="V60" s="1"/>
  <c r="V61" s="1"/>
  <c r="W62"/>
  <c r="X62"/>
  <c r="X3" s="1"/>
  <c r="M10"/>
  <c r="L7"/>
  <c r="Q62"/>
  <c r="BL3"/>
  <c r="BL4" s="1"/>
  <c r="BL5" s="1"/>
  <c r="BL6" s="1"/>
  <c r="BL7" s="1"/>
  <c r="BL8" s="1"/>
  <c r="BL9" s="1"/>
  <c r="BL10" s="1"/>
  <c r="BL11" s="1"/>
  <c r="BL12" s="1"/>
  <c r="BL13" s="1"/>
  <c r="BL14" s="1"/>
  <c r="BL15" s="1"/>
  <c r="BL16" s="1"/>
  <c r="BL17" s="1"/>
  <c r="BL18" s="1"/>
  <c r="BL19" s="1"/>
  <c r="BL20" s="1"/>
  <c r="BL21" s="1"/>
  <c r="BL22" s="1"/>
  <c r="BL23" s="1"/>
  <c r="BL24" s="1"/>
  <c r="BL25" s="1"/>
  <c r="BL26" s="1"/>
  <c r="BL27" s="1"/>
  <c r="BL28" s="1"/>
  <c r="BL29" s="1"/>
  <c r="BL30" s="1"/>
  <c r="BL31" s="1"/>
  <c r="BL32" s="1"/>
  <c r="BL33" s="1"/>
  <c r="BL34" s="1"/>
  <c r="BL35" s="1"/>
  <c r="BL36" s="1"/>
  <c r="BL37" s="1"/>
  <c r="BL38" s="1"/>
  <c r="BL39" s="1"/>
  <c r="BL40" s="1"/>
  <c r="BL41" s="1"/>
  <c r="BL42" s="1"/>
  <c r="BL43" s="1"/>
  <c r="BL44" s="1"/>
  <c r="BL45" s="1"/>
  <c r="BL46" s="1"/>
  <c r="BL47" s="1"/>
  <c r="BL48" s="1"/>
  <c r="BL49" s="1"/>
  <c r="BL50" s="1"/>
  <c r="BL51" s="1"/>
  <c r="BL52" s="1"/>
  <c r="BL53" s="1"/>
  <c r="BL54" s="1"/>
  <c r="BL55" s="1"/>
  <c r="BL56" s="1"/>
  <c r="BL57" s="1"/>
  <c r="BL58" s="1"/>
  <c r="BL59" s="1"/>
  <c r="BL60" s="1"/>
  <c r="BL61" s="1"/>
  <c r="BJ3"/>
  <c r="BJ4" s="1"/>
  <c r="BJ5" s="1"/>
  <c r="BJ6" s="1"/>
  <c r="BJ7" s="1"/>
  <c r="BJ8" s="1"/>
  <c r="BJ9" s="1"/>
  <c r="BJ10" s="1"/>
  <c r="BJ11" s="1"/>
  <c r="BJ12" s="1"/>
  <c r="BJ13" s="1"/>
  <c r="BJ14" s="1"/>
  <c r="BJ15" s="1"/>
  <c r="BJ16" s="1"/>
  <c r="BJ17" s="1"/>
  <c r="BJ18" s="1"/>
  <c r="BJ19" s="1"/>
  <c r="BJ20" s="1"/>
  <c r="BJ21" s="1"/>
  <c r="BJ22" s="1"/>
  <c r="BJ23" s="1"/>
  <c r="BJ24" s="1"/>
  <c r="BJ25" s="1"/>
  <c r="BJ26" s="1"/>
  <c r="BJ27" s="1"/>
  <c r="BJ28" s="1"/>
  <c r="BJ29" s="1"/>
  <c r="BJ30" s="1"/>
  <c r="BJ31" s="1"/>
  <c r="BJ32" s="1"/>
  <c r="BJ33" s="1"/>
  <c r="BJ34" s="1"/>
  <c r="BJ35" s="1"/>
  <c r="BJ36" s="1"/>
  <c r="BJ37" s="1"/>
  <c r="BJ38" s="1"/>
  <c r="BJ39" s="1"/>
  <c r="BJ40" s="1"/>
  <c r="BJ41" s="1"/>
  <c r="BJ42" s="1"/>
  <c r="BJ43" s="1"/>
  <c r="BJ44" s="1"/>
  <c r="BJ45" s="1"/>
  <c r="BJ46" s="1"/>
  <c r="BJ47" s="1"/>
  <c r="BJ48" s="1"/>
  <c r="BJ49" s="1"/>
  <c r="BJ50" s="1"/>
  <c r="BJ51" s="1"/>
  <c r="BJ52" s="1"/>
  <c r="BJ53" s="1"/>
  <c r="BJ54" s="1"/>
  <c r="BJ55" s="1"/>
  <c r="BJ56" s="1"/>
  <c r="BJ57" s="1"/>
  <c r="BJ58" s="1"/>
  <c r="BJ59" s="1"/>
  <c r="BJ60" s="1"/>
  <c r="BJ61" s="1"/>
  <c r="BD26"/>
  <c r="BD27" s="1"/>
  <c r="BD28" s="1"/>
  <c r="BD29" s="1"/>
  <c r="BD30" s="1"/>
  <c r="BD31" s="1"/>
  <c r="BD32" s="1"/>
  <c r="BD33" s="1"/>
  <c r="BD34" s="1"/>
  <c r="BD35" s="1"/>
  <c r="BD36" s="1"/>
  <c r="BD37" s="1"/>
  <c r="BD38" s="1"/>
  <c r="BD39" s="1"/>
  <c r="BD40" s="1"/>
  <c r="BD41" s="1"/>
  <c r="BD42" s="1"/>
  <c r="BD43" s="1"/>
  <c r="BD44" s="1"/>
  <c r="BD45" s="1"/>
  <c r="BD46" s="1"/>
  <c r="BD47" s="1"/>
  <c r="BD48" s="1"/>
  <c r="BD49" s="1"/>
  <c r="BD50" s="1"/>
  <c r="BD51" s="1"/>
  <c r="BD52" s="1"/>
  <c r="BD53" s="1"/>
  <c r="BD54" s="1"/>
  <c r="BD55" s="1"/>
  <c r="BD56" s="1"/>
  <c r="BD57" s="1"/>
  <c r="BD58" s="1"/>
  <c r="BD59" s="1"/>
  <c r="BD60" s="1"/>
  <c r="BD61" s="1"/>
  <c r="BC3"/>
  <c r="BC4" s="1"/>
  <c r="BC5" s="1"/>
  <c r="BC6" s="1"/>
  <c r="BC7" s="1"/>
  <c r="BC8" s="1"/>
  <c r="BC9" s="1"/>
  <c r="BC10" s="1"/>
  <c r="BC11" s="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BC56" s="1"/>
  <c r="BC57" s="1"/>
  <c r="BC58" s="1"/>
  <c r="BC59" s="1"/>
  <c r="BC60" s="1"/>
  <c r="BC61" s="1"/>
  <c r="AV3"/>
  <c r="AV4" s="1"/>
  <c r="AV5"/>
  <c r="AV6" s="1"/>
  <c r="AV7" s="1"/>
  <c r="AV8" s="1"/>
  <c r="AV9" s="1"/>
  <c r="AV10" s="1"/>
  <c r="AV11" s="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V49" s="1"/>
  <c r="AV50" s="1"/>
  <c r="AV51" s="1"/>
  <c r="AV52" s="1"/>
  <c r="AV53" s="1"/>
  <c r="AV54" s="1"/>
  <c r="AV55" s="1"/>
  <c r="AV56" s="1"/>
  <c r="AV57" s="1"/>
  <c r="AV58" s="1"/>
  <c r="AV59" s="1"/>
  <c r="AV60" s="1"/>
  <c r="AV61" s="1"/>
  <c r="AT3"/>
  <c r="AT4" s="1"/>
  <c r="AT5" s="1"/>
  <c r="AT6" s="1"/>
  <c r="AT7" s="1"/>
  <c r="AT8" s="1"/>
  <c r="AT9" s="1"/>
  <c r="AT10" s="1"/>
  <c r="AT11" s="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T47" s="1"/>
  <c r="AT48" s="1"/>
  <c r="AT49" s="1"/>
  <c r="AT50" s="1"/>
  <c r="AT51" s="1"/>
  <c r="AT52" s="1"/>
  <c r="AT53" s="1"/>
  <c r="AT54" s="1"/>
  <c r="AT55" s="1"/>
  <c r="AT56" s="1"/>
  <c r="AT57" s="1"/>
  <c r="AT58" s="1"/>
  <c r="AT59" s="1"/>
  <c r="AT60" s="1"/>
  <c r="AT61" s="1"/>
  <c r="AM3"/>
  <c r="AM4" s="1"/>
  <c r="AM5" s="1"/>
  <c r="AM6" s="1"/>
  <c r="AM7" s="1"/>
  <c r="AM8" s="1"/>
  <c r="AM9" s="1"/>
  <c r="AM10" s="1"/>
  <c r="AM11" s="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M39" s="1"/>
  <c r="AM40" s="1"/>
  <c r="AM41" s="1"/>
  <c r="AM42" s="1"/>
  <c r="AM43" s="1"/>
  <c r="AM44" s="1"/>
  <c r="AM45" s="1"/>
  <c r="AM46" s="1"/>
  <c r="AM47" s="1"/>
  <c r="AM48" s="1"/>
  <c r="AM49" s="1"/>
  <c r="AM50" s="1"/>
  <c r="AM51" s="1"/>
  <c r="AM52" s="1"/>
  <c r="AM53" s="1"/>
  <c r="AM54" s="1"/>
  <c r="AM55" s="1"/>
  <c r="AM56" s="1"/>
  <c r="AM57" s="1"/>
  <c r="AM58" s="1"/>
  <c r="AM59" s="1"/>
  <c r="AM60" s="1"/>
  <c r="AM61" s="1"/>
  <c r="AF3"/>
  <c r="AF4" s="1"/>
  <c r="AF5" s="1"/>
  <c r="AF6" s="1"/>
  <c r="AF7" s="1"/>
  <c r="AF8" s="1"/>
  <c r="AF9" s="1"/>
  <c r="AF10" s="1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8" s="1"/>
  <c r="AF59" s="1"/>
  <c r="AF60" s="1"/>
  <c r="AF61" s="1"/>
  <c r="AD3"/>
  <c r="AD4" s="1"/>
  <c r="AD5" s="1"/>
  <c r="AD6" s="1"/>
  <c r="AD7" s="1"/>
  <c r="AD8" s="1"/>
  <c r="AD9" s="1"/>
  <c r="AD10" s="1"/>
  <c r="AD11" s="1"/>
  <c r="AD12" s="1"/>
  <c r="AD13" s="1"/>
  <c r="AD14" s="1"/>
  <c r="AD15" s="1"/>
  <c r="AD16" s="1"/>
  <c r="AD17" s="1"/>
  <c r="AD18" s="1"/>
  <c r="AD19" s="1"/>
  <c r="AD20" s="1"/>
  <c r="AD21" s="1"/>
  <c r="AD22" s="1"/>
  <c r="AD23" s="1"/>
  <c r="AD24" s="1"/>
  <c r="AD25" s="1"/>
  <c r="AD26" s="1"/>
  <c r="AD27" s="1"/>
  <c r="AD28" s="1"/>
  <c r="AD29" s="1"/>
  <c r="AD30" s="1"/>
  <c r="AD31" s="1"/>
  <c r="AD32" s="1"/>
  <c r="AD33" s="1"/>
  <c r="AD34" s="1"/>
  <c r="AD35" s="1"/>
  <c r="AD36" s="1"/>
  <c r="AD37" s="1"/>
  <c r="AD38" s="1"/>
  <c r="AD39" s="1"/>
  <c r="AD40" s="1"/>
  <c r="AD41" s="1"/>
  <c r="AD42" s="1"/>
  <c r="AD43" s="1"/>
  <c r="AD44" s="1"/>
  <c r="AD45" s="1"/>
  <c r="AD46" s="1"/>
  <c r="AD47" s="1"/>
  <c r="AD48" s="1"/>
  <c r="AD49" s="1"/>
  <c r="AD50" s="1"/>
  <c r="AD51" s="1"/>
  <c r="AD52" s="1"/>
  <c r="AD53" s="1"/>
  <c r="AD54" s="1"/>
  <c r="AD55" s="1"/>
  <c r="AD56" s="1"/>
  <c r="AD57" s="1"/>
  <c r="AD58" s="1"/>
  <c r="AD59" s="1"/>
  <c r="AD60" s="1"/>
  <c r="AD61" s="1"/>
  <c r="X4"/>
  <c r="X5" s="1"/>
  <c r="X6" s="1"/>
  <c r="X7" s="1"/>
  <c r="X8" s="1"/>
  <c r="X9" s="1"/>
  <c r="X10" s="1"/>
  <c r="X11" s="1"/>
  <c r="X12" s="1"/>
  <c r="X13" s="1"/>
  <c r="X14" s="1"/>
  <c r="X15" s="1"/>
  <c r="X16" s="1"/>
  <c r="X17" s="1"/>
  <c r="X18" s="1"/>
  <c r="X19" s="1"/>
  <c r="X20" s="1"/>
  <c r="X21" s="1"/>
  <c r="X22" s="1"/>
  <c r="X23" s="1"/>
  <c r="X24" s="1"/>
  <c r="X25" s="1"/>
  <c r="X26" s="1"/>
  <c r="X27" s="1"/>
  <c r="X28" s="1"/>
  <c r="X29" s="1"/>
  <c r="X30" s="1"/>
  <c r="X31" s="1"/>
  <c r="X32" s="1"/>
  <c r="X33" s="1"/>
  <c r="X34" s="1"/>
  <c r="X35" s="1"/>
  <c r="X36" s="1"/>
  <c r="X37" s="1"/>
  <c r="X38" s="1"/>
  <c r="X39" s="1"/>
  <c r="X40" s="1"/>
  <c r="X41" s="1"/>
  <c r="X42" s="1"/>
  <c r="X43" s="1"/>
  <c r="X44" s="1"/>
  <c r="X45" s="1"/>
  <c r="X46" s="1"/>
  <c r="X47" s="1"/>
  <c r="X48" s="1"/>
  <c r="X49" s="1"/>
  <c r="X50" s="1"/>
  <c r="X51" s="1"/>
  <c r="X52" s="1"/>
  <c r="X53" s="1"/>
  <c r="X54" s="1"/>
  <c r="X55" s="1"/>
  <c r="X56" s="1"/>
  <c r="X57" s="1"/>
  <c r="X58" s="1"/>
  <c r="X59" s="1"/>
  <c r="X60" s="1"/>
  <c r="X61" s="1"/>
  <c r="W3"/>
  <c r="W4" s="1"/>
  <c r="W5" s="1"/>
  <c r="W6" s="1"/>
  <c r="W7" s="1"/>
  <c r="W8" s="1"/>
  <c r="W9" s="1"/>
  <c r="W10" s="1"/>
  <c r="W11" s="1"/>
  <c r="W12" s="1"/>
  <c r="W13" s="1"/>
  <c r="W14" s="1"/>
  <c r="W15" s="1"/>
  <c r="W16" s="1"/>
  <c r="W17" s="1"/>
  <c r="W18" s="1"/>
  <c r="W19" s="1"/>
  <c r="W20" s="1"/>
  <c r="W21" s="1"/>
  <c r="W22" s="1"/>
  <c r="W23" s="1"/>
  <c r="W24" s="1"/>
  <c r="W25" s="1"/>
  <c r="W26" s="1"/>
  <c r="W27" s="1"/>
  <c r="W28" s="1"/>
  <c r="W29" s="1"/>
  <c r="W30" s="1"/>
  <c r="W31" s="1"/>
  <c r="W32" s="1"/>
  <c r="W33" s="1"/>
  <c r="W34" s="1"/>
  <c r="W35" s="1"/>
  <c r="W36" s="1"/>
  <c r="W37" s="1"/>
  <c r="W38" s="1"/>
  <c r="W39" s="1"/>
  <c r="W40" s="1"/>
  <c r="W41" s="1"/>
  <c r="W42" s="1"/>
  <c r="W43" s="1"/>
  <c r="W44" s="1"/>
  <c r="W45" s="1"/>
  <c r="W46" s="1"/>
  <c r="W47" s="1"/>
  <c r="W48" s="1"/>
  <c r="W49" s="1"/>
  <c r="W50" s="1"/>
  <c r="W51" s="1"/>
  <c r="W52" s="1"/>
  <c r="W53" s="1"/>
  <c r="W54" s="1"/>
  <c r="W55" s="1"/>
  <c r="W56" s="1"/>
  <c r="W57" s="1"/>
  <c r="W58" s="1"/>
  <c r="W59" s="1"/>
  <c r="W60" s="1"/>
  <c r="W61" s="1"/>
  <c r="BL1"/>
  <c r="BJ1"/>
  <c r="BF1"/>
  <c r="BB1"/>
  <c r="AX1"/>
  <c r="AV1"/>
  <c r="AT1"/>
  <c r="AP1"/>
  <c r="AL1"/>
  <c r="AH1"/>
  <c r="AF1"/>
  <c r="AD1"/>
  <c r="Z1"/>
  <c r="R1"/>
  <c r="M6"/>
  <c r="M7"/>
  <c r="L10"/>
  <c r="U62"/>
  <c r="S62"/>
  <c r="BI62"/>
  <c r="BG62"/>
  <c r="AC62"/>
  <c r="AA62"/>
  <c r="AS62"/>
  <c r="AQ62"/>
  <c r="AY62"/>
  <c r="V1" l="1"/>
  <c r="X1"/>
  <c r="AN1"/>
  <c r="BD1"/>
</calcChain>
</file>

<file path=xl/sharedStrings.xml><?xml version="1.0" encoding="utf-8"?>
<sst xmlns="http://schemas.openxmlformats.org/spreadsheetml/2006/main" count="116" uniqueCount="40">
  <si>
    <r>
      <t xml:space="preserve">AutoLogger </t>
    </r>
    <r>
      <rPr>
        <b/>
        <sz val="8"/>
        <color indexed="8"/>
        <rFont val="Calibri"/>
        <family val="2"/>
      </rPr>
      <t>J. Serdakowski</t>
    </r>
    <r>
      <rPr>
        <b/>
        <sz val="16"/>
        <color indexed="8"/>
        <rFont val="Calibri"/>
        <family val="2"/>
      </rPr>
      <t xml:space="preserve"> </t>
    </r>
    <r>
      <rPr>
        <sz val="6"/>
        <color indexed="22"/>
        <rFont val="Calibri"/>
        <family val="2"/>
      </rPr>
      <t>AMDG</t>
    </r>
  </si>
  <si>
    <t>Version 02.00.159 - 2/1/2010 2:00:02 PM</t>
  </si>
  <si>
    <t>Current</t>
  </si>
  <si>
    <t>+ 3σ</t>
  </si>
  <si>
    <t>Avg</t>
  </si>
  <si>
    <t>- 3σ</t>
  </si>
  <si>
    <t>Max</t>
  </si>
  <si>
    <t>Nom</t>
  </si>
  <si>
    <t>Min</t>
  </si>
  <si>
    <t>Machine Name:</t>
  </si>
  <si>
    <t>Connection Status:</t>
  </si>
  <si>
    <t>Previous Coil</t>
  </si>
  <si>
    <t>Current Coil</t>
  </si>
  <si>
    <t>Last Read Time:</t>
  </si>
  <si>
    <t>Header Information</t>
  </si>
  <si>
    <t>Coil Number</t>
  </si>
  <si>
    <t>Next Read Time:</t>
  </si>
  <si>
    <t>Logging Status:</t>
  </si>
  <si>
    <t>Duration</t>
  </si>
  <si>
    <t>Line Speed</t>
  </si>
  <si>
    <t>Average</t>
  </si>
  <si>
    <t>Maximum</t>
  </si>
  <si>
    <t>Minimum</t>
  </si>
  <si>
    <t>Std. Dev.</t>
  </si>
  <si>
    <t>High Alarms</t>
  </si>
  <si>
    <t>Low Alarms</t>
  </si>
  <si>
    <t>Product Number</t>
  </si>
  <si>
    <t>Product Name</t>
  </si>
  <si>
    <t>Compound</t>
  </si>
  <si>
    <t>Time Begin</t>
  </si>
  <si>
    <t>Time End</t>
  </si>
  <si>
    <t>Length</t>
  </si>
  <si>
    <t xml:space="preserve"> Mean Diam. 1</t>
  </si>
  <si>
    <t xml:space="preserve"> Wall</t>
  </si>
  <si>
    <t xml:space="preserve"> Line Veloc.</t>
  </si>
  <si>
    <t xml:space="preserve"> Mean Diam. 2</t>
  </si>
  <si>
    <t>xxxxx</t>
  </si>
  <si>
    <t xml:space="preserve"> COMP-xxxxxx</t>
  </si>
  <si>
    <t>Line xx</t>
  </si>
  <si>
    <t>-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</si>
</sst>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(* #,##0_);_(* \(#,##0\);_(* &quot;-&quot;??_);_(@_)"/>
    <numFmt numFmtId="165" formatCode="mm/dd\ \ hh:mm:ss\ AM/PM"/>
    <numFmt numFmtId="166" formatCode="hh:mm:ss\ AM/PM\ &quot;(est.)&quot;"/>
    <numFmt numFmtId="167" formatCode="hh:mm:ss"/>
    <numFmt numFmtId="168" formatCode="hh:mm:ss\ &quot;(est.)&quot;"/>
  </numFmts>
  <fonts count="17">
    <font>
      <sz val="10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8"/>
      <color indexed="8"/>
      <name val="Calibri"/>
      <family val="2"/>
    </font>
    <font>
      <sz val="6"/>
      <color indexed="22"/>
      <name val="Calibri"/>
      <family val="2"/>
    </font>
    <font>
      <sz val="10"/>
      <color theme="1"/>
      <name val="Calibri"/>
      <family val="2"/>
    </font>
    <font>
      <sz val="10"/>
      <color rgb="FF006100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002060"/>
      <name val="Calibri"/>
      <family val="2"/>
    </font>
    <font>
      <sz val="10"/>
      <color theme="0"/>
      <name val="Calibri"/>
      <family val="2"/>
    </font>
    <font>
      <b/>
      <sz val="16"/>
      <color theme="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6"/>
      <color theme="0" tint="-0.1499984740745262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8" tint="0.79998168889431442"/>
      <name val="Calibri"/>
      <family val="2"/>
      <scheme val="minor"/>
    </font>
    <font>
      <sz val="10"/>
      <color theme="8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 style="thin">
        <color theme="8" tint="0.79998168889431442"/>
      </left>
      <right style="thin">
        <color theme="8" tint="0.79998168889431442"/>
      </right>
      <top style="medium">
        <color theme="8" tint="-0.499984740745262"/>
      </top>
      <bottom style="medium">
        <color theme="8" tint="-0.499984740745262"/>
      </bottom>
      <diagonal/>
    </border>
    <border>
      <left style="thin">
        <color theme="8" tint="0.7999816888943144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hair">
        <color theme="8" tint="-0.499984740745262"/>
      </right>
      <top style="medium">
        <color theme="8" tint="-0.499984740745262"/>
      </top>
      <bottom/>
      <diagonal/>
    </border>
    <border>
      <left style="hair">
        <color theme="8" tint="-0.499984740745262"/>
      </left>
      <right style="hair">
        <color theme="8" tint="-0.499984740745262"/>
      </right>
      <top style="medium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hair">
        <color theme="8" tint="-0.499984740745262"/>
      </bottom>
      <diagonal/>
    </border>
    <border>
      <left style="medium">
        <color theme="8" tint="-0.499984740745262"/>
      </left>
      <right style="hair">
        <color theme="8" tint="-0.499984740745262"/>
      </right>
      <top/>
      <bottom/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medium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medium">
        <color theme="8" tint="-0.499984740745262"/>
      </left>
      <right style="hair">
        <color theme="8" tint="-0.499984740745262"/>
      </right>
      <top/>
      <bottom style="medium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medium">
        <color theme="8" tint="-0.499984740745262"/>
      </bottom>
      <diagonal/>
    </border>
    <border>
      <left style="hair">
        <color theme="8" tint="-0.499984740745262"/>
      </left>
      <right style="medium">
        <color theme="8" tint="-0.499984740745262"/>
      </right>
      <top style="hair">
        <color theme="8" tint="-0.499984740745262"/>
      </top>
      <bottom style="medium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/>
      <bottom/>
      <diagonal/>
    </border>
    <border>
      <left style="hair">
        <color theme="8" tint="-0.499984740745262"/>
      </left>
      <right style="medium">
        <color theme="8" tint="-0.499984740745262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/>
      <bottom style="medium">
        <color theme="8" tint="-0.499984740745262"/>
      </bottom>
      <diagonal/>
    </border>
    <border>
      <left style="medium">
        <color theme="8" tint="-0.499984740745262"/>
      </left>
      <right style="hair">
        <color theme="8" tint="-0.499984740745262"/>
      </right>
      <top style="medium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medium">
        <color theme="8" tint="-0.499984740745262"/>
      </left>
      <right style="hair">
        <color theme="8" tint="-0.499984740745262"/>
      </right>
      <top style="hair">
        <color theme="8" tint="-0.499984740745262"/>
      </top>
      <bottom style="medium">
        <color theme="8" tint="-0.499984740745262"/>
      </bottom>
      <diagonal/>
    </border>
  </borders>
  <cellStyleXfs count="7">
    <xf numFmtId="0" fontId="0" fillId="0" borderId="0"/>
    <xf numFmtId="0" fontId="9" fillId="6" borderId="0" applyNumberFormat="0" applyBorder="0" applyAlignment="0" applyProtection="0"/>
    <xf numFmtId="43" fontId="4" fillId="0" borderId="0" applyFont="0" applyFill="0" applyBorder="0" applyAlignment="0" applyProtection="0"/>
    <xf numFmtId="0" fontId="5" fillId="2" borderId="1" applyNumberFormat="0" applyAlignment="0" applyProtection="0"/>
    <xf numFmtId="0" fontId="7" fillId="4" borderId="2" applyNumberFormat="0" applyAlignment="0" applyProtection="0"/>
    <xf numFmtId="0" fontId="6" fillId="3" borderId="0" applyNumberFormat="0" applyBorder="0" applyAlignment="0" applyProtection="0"/>
    <xf numFmtId="0" fontId="8" fillId="5" borderId="3" applyNumberFormat="0" applyAlignment="0" applyProtection="0"/>
  </cellStyleXfs>
  <cellXfs count="61">
    <xf numFmtId="0" fontId="0" fillId="0" borderId="0" xfId="0"/>
    <xf numFmtId="0" fontId="10" fillId="0" borderId="0" xfId="0" applyFont="1" applyAlignment="1">
      <alignment horizontal="left" vertical="center" indent="6"/>
    </xf>
    <xf numFmtId="0" fontId="0" fillId="0" borderId="0" xfId="0" applyAlignment="1">
      <alignment horizontal="left" vertical="center"/>
    </xf>
    <xf numFmtId="164" fontId="11" fillId="7" borderId="4" xfId="2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6" borderId="0" xfId="1" applyAlignment="1">
      <alignment vertical="center"/>
    </xf>
    <xf numFmtId="0" fontId="13" fillId="0" borderId="0" xfId="0" applyFont="1" applyAlignment="1">
      <alignment horizontal="left" vertical="center" indent="6"/>
    </xf>
    <xf numFmtId="0" fontId="14" fillId="0" borderId="0" xfId="0" applyFont="1" applyAlignment="1">
      <alignment horizontal="left" vertical="center" indent="6"/>
    </xf>
    <xf numFmtId="0" fontId="14" fillId="0" borderId="0" xfId="0" applyFont="1" applyAlignment="1">
      <alignment vertical="center"/>
    </xf>
    <xf numFmtId="0" fontId="9" fillId="6" borderId="0" xfId="1" applyAlignment="1">
      <alignment horizontal="center" vertical="center"/>
    </xf>
    <xf numFmtId="0" fontId="9" fillId="6" borderId="0" xfId="1" quotePrefix="1" applyAlignment="1">
      <alignment horizontal="center" vertical="center"/>
    </xf>
    <xf numFmtId="0" fontId="0" fillId="0" borderId="0" xfId="0" applyAlignment="1">
      <alignment horizontal="right"/>
    </xf>
    <xf numFmtId="0" fontId="8" fillId="5" borderId="3" xfId="6" applyAlignment="1">
      <alignment horizontal="center"/>
    </xf>
    <xf numFmtId="0" fontId="15" fillId="8" borderId="5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22" fontId="7" fillId="4" borderId="2" xfId="4" applyNumberFormat="1"/>
    <xf numFmtId="0" fontId="7" fillId="4" borderId="2" xfId="4"/>
    <xf numFmtId="0" fontId="5" fillId="2" borderId="1" xfId="3"/>
    <xf numFmtId="0" fontId="0" fillId="0" borderId="0" xfId="0" applyFill="1" applyBorder="1" applyAlignment="1">
      <alignment horizontal="right"/>
    </xf>
    <xf numFmtId="165" fontId="8" fillId="5" borderId="3" xfId="6" applyNumberFormat="1" applyFont="1"/>
    <xf numFmtId="0" fontId="16" fillId="0" borderId="10" xfId="0" applyFont="1" applyBorder="1"/>
    <xf numFmtId="0" fontId="16" fillId="0" borderId="11" xfId="0" applyFont="1" applyBorder="1"/>
    <xf numFmtId="0" fontId="16" fillId="0" borderId="13" xfId="0" applyFont="1" applyBorder="1"/>
    <xf numFmtId="165" fontId="16" fillId="0" borderId="13" xfId="0" applyNumberFormat="1" applyFont="1" applyBorder="1"/>
    <xf numFmtId="165" fontId="16" fillId="0" borderId="14" xfId="0" applyNumberFormat="1" applyFont="1" applyBorder="1"/>
    <xf numFmtId="22" fontId="8" fillId="5" borderId="3" xfId="6" applyNumberFormat="1" applyAlignment="1">
      <alignment horizontal="center"/>
    </xf>
    <xf numFmtId="166" fontId="16" fillId="0" borderId="14" xfId="0" applyNumberFormat="1" applyFont="1" applyBorder="1"/>
    <xf numFmtId="167" fontId="16" fillId="0" borderId="13" xfId="0" applyNumberFormat="1" applyFont="1" applyBorder="1"/>
    <xf numFmtId="168" fontId="16" fillId="0" borderId="14" xfId="0" applyNumberFormat="1" applyFont="1" applyBorder="1"/>
    <xf numFmtId="0" fontId="16" fillId="0" borderId="16" xfId="0" applyFont="1" applyBorder="1"/>
    <xf numFmtId="164" fontId="16" fillId="0" borderId="16" xfId="2" applyNumberFormat="1" applyFont="1" applyBorder="1"/>
    <xf numFmtId="164" fontId="16" fillId="0" borderId="17" xfId="2" applyNumberFormat="1" applyFont="1" applyBorder="1"/>
    <xf numFmtId="0" fontId="16" fillId="0" borderId="18" xfId="0" applyFont="1" applyBorder="1"/>
    <xf numFmtId="0" fontId="16" fillId="9" borderId="19" xfId="0" applyFont="1" applyFill="1" applyBorder="1"/>
    <xf numFmtId="164" fontId="16" fillId="9" borderId="19" xfId="2" applyNumberFormat="1" applyFont="1" applyFill="1" applyBorder="1"/>
    <xf numFmtId="164" fontId="16" fillId="9" borderId="18" xfId="2" applyNumberFormat="1" applyFont="1" applyFill="1" applyBorder="1"/>
    <xf numFmtId="164" fontId="16" fillId="0" borderId="20" xfId="2" applyNumberFormat="1" applyFont="1" applyBorder="1"/>
    <xf numFmtId="0" fontId="16" fillId="9" borderId="21" xfId="0" applyFont="1" applyFill="1" applyBorder="1"/>
    <xf numFmtId="164" fontId="16" fillId="9" borderId="21" xfId="2" applyNumberFormat="1" applyFont="1" applyFill="1" applyBorder="1"/>
    <xf numFmtId="164" fontId="16" fillId="9" borderId="10" xfId="2" applyNumberFormat="1" applyFont="1" applyFill="1" applyBorder="1"/>
    <xf numFmtId="0" fontId="16" fillId="0" borderId="14" xfId="0" applyFont="1" applyBorder="1"/>
    <xf numFmtId="0" fontId="16" fillId="0" borderId="17" xfId="0" applyFont="1" applyBorder="1"/>
    <xf numFmtId="165" fontId="6" fillId="3" borderId="2" xfId="5" applyNumberFormat="1" applyBorder="1"/>
    <xf numFmtId="0" fontId="6" fillId="3" borderId="2" xfId="5" applyBorder="1"/>
    <xf numFmtId="0" fontId="9" fillId="6" borderId="0" xfId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64" fontId="16" fillId="0" borderId="19" xfId="2" applyNumberFormat="1" applyFont="1" applyBorder="1" applyAlignment="1">
      <alignment horizontal="center" vertical="center"/>
    </xf>
    <xf numFmtId="164" fontId="16" fillId="0" borderId="21" xfId="2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</cellXfs>
  <cellStyles count="7">
    <cellStyle name="Accent1" xfId="1" builtinId="29"/>
    <cellStyle name="Comma" xfId="2" builtinId="3"/>
    <cellStyle name="Good" xfId="3" builtinId="26"/>
    <cellStyle name="Input" xfId="4" builtinId="20"/>
    <cellStyle name="Neutral" xfId="5" builtinId="28"/>
    <cellStyle name="Normal" xfId="0" builtinId="0"/>
    <cellStyle name="Output" xfId="6" builtinId="21"/>
  </cellStyles>
  <dxfs count="42"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0000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3300"/>
        </patternFill>
      </fill>
    </dxf>
    <dxf>
      <fill>
        <patternFill>
          <bgColor rgb="FFFF00FF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6075216909439491"/>
          <c:y val="0.30630255033150638"/>
          <c:w val="0.75608239665916765"/>
          <c:h val="0.64666454265491513"/>
        </c:manualLayout>
      </c:layout>
      <c:scatterChart>
        <c:scatterStyle val="smoothMarker"/>
        <c:ser>
          <c:idx val="0"/>
          <c:order val="0"/>
          <c:tx>
            <c:strRef>
              <c:f>Main!$R$2</c:f>
              <c:strCache>
                <c:ptCount val="1"/>
                <c:pt idx="0">
                  <c:v>Current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2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Main!$R$3:$R$62</c:f>
              <c:numCache>
                <c:formatCode>General</c:formatCode>
                <c:ptCount val="60"/>
                <c:pt idx="0">
                  <c:v>0.32400000000000001</c:v>
                </c:pt>
                <c:pt idx="1">
                  <c:v>0.32600000000000001</c:v>
                </c:pt>
                <c:pt idx="2">
                  <c:v>0.32200000000000001</c:v>
                </c:pt>
                <c:pt idx="3">
                  <c:v>0.32500000000000001</c:v>
                </c:pt>
                <c:pt idx="4">
                  <c:v>0.32</c:v>
                </c:pt>
                <c:pt idx="5">
                  <c:v>0.32700000000000001</c:v>
                </c:pt>
                <c:pt idx="6">
                  <c:v>0.32100000000000001</c:v>
                </c:pt>
                <c:pt idx="7">
                  <c:v>0.32200000000000001</c:v>
                </c:pt>
                <c:pt idx="8">
                  <c:v>0.32500000000000001</c:v>
                </c:pt>
                <c:pt idx="9">
                  <c:v>0.32500000000000001</c:v>
                </c:pt>
                <c:pt idx="10">
                  <c:v>0.31900000000000001</c:v>
                </c:pt>
                <c:pt idx="11">
                  <c:v>0.32300000000000001</c:v>
                </c:pt>
                <c:pt idx="12">
                  <c:v>0.32300000000000001</c:v>
                </c:pt>
                <c:pt idx="13">
                  <c:v>0.31900000000000001</c:v>
                </c:pt>
                <c:pt idx="14">
                  <c:v>0.32100000000000001</c:v>
                </c:pt>
                <c:pt idx="15">
                  <c:v>0.32200000000000001</c:v>
                </c:pt>
                <c:pt idx="16">
                  <c:v>0.31900000000000001</c:v>
                </c:pt>
                <c:pt idx="17">
                  <c:v>0.32200000000000001</c:v>
                </c:pt>
                <c:pt idx="18">
                  <c:v>0.32200000000000001</c:v>
                </c:pt>
                <c:pt idx="19">
                  <c:v>0.32100000000000001</c:v>
                </c:pt>
                <c:pt idx="20">
                  <c:v>0.31900000000000001</c:v>
                </c:pt>
                <c:pt idx="21">
                  <c:v>0.32200000000000001</c:v>
                </c:pt>
                <c:pt idx="22">
                  <c:v>0.32200000000000001</c:v>
                </c:pt>
                <c:pt idx="23">
                  <c:v>0.32100000000000001</c:v>
                </c:pt>
                <c:pt idx="24">
                  <c:v>0.32300000000000001</c:v>
                </c:pt>
                <c:pt idx="25">
                  <c:v>0.32600000000000001</c:v>
                </c:pt>
                <c:pt idx="26">
                  <c:v>0.32300000000000001</c:v>
                </c:pt>
                <c:pt idx="27">
                  <c:v>0.31900000000000001</c:v>
                </c:pt>
                <c:pt idx="28">
                  <c:v>0.32700000000000001</c:v>
                </c:pt>
                <c:pt idx="29">
                  <c:v>0.32800000000000001</c:v>
                </c:pt>
                <c:pt idx="30">
                  <c:v>0.32200000000000001</c:v>
                </c:pt>
                <c:pt idx="31">
                  <c:v>0.32100000000000001</c:v>
                </c:pt>
                <c:pt idx="32">
                  <c:v>0.32200000000000001</c:v>
                </c:pt>
                <c:pt idx="33">
                  <c:v>0.32</c:v>
                </c:pt>
                <c:pt idx="34">
                  <c:v>0.31900000000000001</c:v>
                </c:pt>
                <c:pt idx="35">
                  <c:v>0.317</c:v>
                </c:pt>
                <c:pt idx="36">
                  <c:v>0.32200000000000001</c:v>
                </c:pt>
                <c:pt idx="37">
                  <c:v>0.32200000000000001</c:v>
                </c:pt>
                <c:pt idx="38">
                  <c:v>0.32300000000000001</c:v>
                </c:pt>
                <c:pt idx="39">
                  <c:v>0.318</c:v>
                </c:pt>
                <c:pt idx="40">
                  <c:v>0.32200000000000001</c:v>
                </c:pt>
                <c:pt idx="41">
                  <c:v>0.32300000000000001</c:v>
                </c:pt>
                <c:pt idx="42">
                  <c:v>0.32200000000000001</c:v>
                </c:pt>
                <c:pt idx="43">
                  <c:v>0.32300000000000001</c:v>
                </c:pt>
                <c:pt idx="44">
                  <c:v>0.32300000000000001</c:v>
                </c:pt>
                <c:pt idx="45">
                  <c:v>0.32100000000000001</c:v>
                </c:pt>
                <c:pt idx="46">
                  <c:v>0.32100000000000001</c:v>
                </c:pt>
                <c:pt idx="47">
                  <c:v>0.32300000000000001</c:v>
                </c:pt>
                <c:pt idx="48">
                  <c:v>0.32500000000000001</c:v>
                </c:pt>
                <c:pt idx="49">
                  <c:v>0.31900000000000001</c:v>
                </c:pt>
                <c:pt idx="50">
                  <c:v>0.32500000000000001</c:v>
                </c:pt>
                <c:pt idx="51">
                  <c:v>0.32300000000000001</c:v>
                </c:pt>
                <c:pt idx="52">
                  <c:v>0.32500000000000001</c:v>
                </c:pt>
                <c:pt idx="53">
                  <c:v>0.32400000000000001</c:v>
                </c:pt>
                <c:pt idx="54">
                  <c:v>0.32400000000000001</c:v>
                </c:pt>
                <c:pt idx="55">
                  <c:v>0.32300000000000001</c:v>
                </c:pt>
                <c:pt idx="56">
                  <c:v>0.32500000000000001</c:v>
                </c:pt>
                <c:pt idx="57">
                  <c:v>0.32300000000000001</c:v>
                </c:pt>
                <c:pt idx="58">
                  <c:v>0.32500000000000001</c:v>
                </c:pt>
                <c:pt idx="59">
                  <c:v>0.32500000000000001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Main!$S$2</c:f>
              <c:strCache>
                <c:ptCount val="1"/>
                <c:pt idx="0">
                  <c:v>+ 3σ</c:v>
                </c:pt>
              </c:strCache>
            </c:strRef>
          </c:tx>
          <c:spPr>
            <a:ln w="3175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Main!$S$3:$S$62</c:f>
              <c:numCache>
                <c:formatCode>General</c:formatCode>
                <c:ptCount val="60"/>
                <c:pt idx="0">
                  <c:v>0.36820000000000003</c:v>
                </c:pt>
                <c:pt idx="1">
                  <c:v>0.36890000000000001</c:v>
                </c:pt>
                <c:pt idx="2">
                  <c:v>0.36859999999999998</c:v>
                </c:pt>
                <c:pt idx="3">
                  <c:v>0.36830000000000002</c:v>
                </c:pt>
                <c:pt idx="4">
                  <c:v>0.36799999999999999</c:v>
                </c:pt>
                <c:pt idx="5">
                  <c:v>0.36770000000000003</c:v>
                </c:pt>
                <c:pt idx="6">
                  <c:v>0.3674</c:v>
                </c:pt>
                <c:pt idx="7">
                  <c:v>0.36709999999999998</c:v>
                </c:pt>
                <c:pt idx="8">
                  <c:v>0.36680000000000001</c:v>
                </c:pt>
                <c:pt idx="9">
                  <c:v>0.36649999999999999</c:v>
                </c:pt>
                <c:pt idx="10">
                  <c:v>0.36620000000000003</c:v>
                </c:pt>
                <c:pt idx="11">
                  <c:v>0.3659</c:v>
                </c:pt>
                <c:pt idx="12">
                  <c:v>0.36560000000000004</c:v>
                </c:pt>
                <c:pt idx="13">
                  <c:v>0.36530000000000001</c:v>
                </c:pt>
                <c:pt idx="14">
                  <c:v>0.36499999999999999</c:v>
                </c:pt>
                <c:pt idx="15">
                  <c:v>0.36470000000000002</c:v>
                </c:pt>
                <c:pt idx="16">
                  <c:v>0.36470000000000002</c:v>
                </c:pt>
                <c:pt idx="17">
                  <c:v>0.3644</c:v>
                </c:pt>
                <c:pt idx="18">
                  <c:v>0.36409999999999998</c:v>
                </c:pt>
                <c:pt idx="19">
                  <c:v>0.36380000000000001</c:v>
                </c:pt>
                <c:pt idx="20">
                  <c:v>0.36349999999999999</c:v>
                </c:pt>
                <c:pt idx="21">
                  <c:v>0.36320000000000002</c:v>
                </c:pt>
                <c:pt idx="22">
                  <c:v>0.36320000000000002</c:v>
                </c:pt>
                <c:pt idx="23">
                  <c:v>0.3629</c:v>
                </c:pt>
                <c:pt idx="24">
                  <c:v>0.36260000000000003</c:v>
                </c:pt>
                <c:pt idx="25">
                  <c:v>0.36230000000000001</c:v>
                </c:pt>
                <c:pt idx="26">
                  <c:v>0.36230000000000001</c:v>
                </c:pt>
                <c:pt idx="27">
                  <c:v>0.36199999999999999</c:v>
                </c:pt>
                <c:pt idx="28">
                  <c:v>0.36170000000000002</c:v>
                </c:pt>
                <c:pt idx="29">
                  <c:v>0.36170000000000002</c:v>
                </c:pt>
                <c:pt idx="30">
                  <c:v>0.3614</c:v>
                </c:pt>
                <c:pt idx="31">
                  <c:v>0.33069999999999999</c:v>
                </c:pt>
                <c:pt idx="32">
                  <c:v>0.33350000000000002</c:v>
                </c:pt>
                <c:pt idx="33">
                  <c:v>0.33700000000000002</c:v>
                </c:pt>
                <c:pt idx="34">
                  <c:v>0.33590000000000003</c:v>
                </c:pt>
                <c:pt idx="35">
                  <c:v>0.33529999999999999</c:v>
                </c:pt>
                <c:pt idx="36">
                  <c:v>0.33340000000000003</c:v>
                </c:pt>
                <c:pt idx="37">
                  <c:v>0.33310000000000001</c:v>
                </c:pt>
                <c:pt idx="38">
                  <c:v>0.33279999999999998</c:v>
                </c:pt>
                <c:pt idx="39">
                  <c:v>0.33250000000000002</c:v>
                </c:pt>
                <c:pt idx="40">
                  <c:v>0.33190000000000003</c:v>
                </c:pt>
                <c:pt idx="41">
                  <c:v>0.33160000000000001</c:v>
                </c:pt>
                <c:pt idx="42">
                  <c:v>0.33129999999999998</c:v>
                </c:pt>
                <c:pt idx="43">
                  <c:v>0.33100000000000002</c:v>
                </c:pt>
                <c:pt idx="44">
                  <c:v>0.33</c:v>
                </c:pt>
                <c:pt idx="45">
                  <c:v>0.33069999999999999</c:v>
                </c:pt>
                <c:pt idx="46">
                  <c:v>0.33040000000000003</c:v>
                </c:pt>
                <c:pt idx="47">
                  <c:v>0.33040000000000003</c:v>
                </c:pt>
                <c:pt idx="48">
                  <c:v>0.3301</c:v>
                </c:pt>
                <c:pt idx="49">
                  <c:v>0.3301</c:v>
                </c:pt>
                <c:pt idx="50">
                  <c:v>0.3301</c:v>
                </c:pt>
                <c:pt idx="51">
                  <c:v>0.3301</c:v>
                </c:pt>
                <c:pt idx="52">
                  <c:v>0.3301</c:v>
                </c:pt>
                <c:pt idx="53">
                  <c:v>0.32979999999999998</c:v>
                </c:pt>
                <c:pt idx="54">
                  <c:v>0.32979999999999998</c:v>
                </c:pt>
                <c:pt idx="55">
                  <c:v>0.32979999999999998</c:v>
                </c:pt>
                <c:pt idx="56">
                  <c:v>0.32979999999999998</c:v>
                </c:pt>
                <c:pt idx="57">
                  <c:v>0.32950000000000002</c:v>
                </c:pt>
                <c:pt idx="58">
                  <c:v>0.32950000000000002</c:v>
                </c:pt>
                <c:pt idx="59">
                  <c:v>0.32950000000000002</c:v>
                </c:pt>
              </c:numCache>
            </c:numRef>
          </c:yVal>
          <c:smooth val="1"/>
        </c:ser>
        <c:ser>
          <c:idx val="1"/>
          <c:order val="2"/>
          <c:tx>
            <c:strRef>
              <c:f>Main!$T$2</c:f>
              <c:strCache>
                <c:ptCount val="1"/>
                <c:pt idx="0">
                  <c:v>Avg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Main!$T$3:$T$62</c:f>
              <c:numCache>
                <c:formatCode>General</c:formatCode>
                <c:ptCount val="60"/>
                <c:pt idx="0">
                  <c:v>0.31900000000000001</c:v>
                </c:pt>
                <c:pt idx="1">
                  <c:v>0.32</c:v>
                </c:pt>
                <c:pt idx="2">
                  <c:v>0.32</c:v>
                </c:pt>
                <c:pt idx="3">
                  <c:v>0.32</c:v>
                </c:pt>
                <c:pt idx="4">
                  <c:v>0.32</c:v>
                </c:pt>
                <c:pt idx="5">
                  <c:v>0.32</c:v>
                </c:pt>
                <c:pt idx="6">
                  <c:v>0.32</c:v>
                </c:pt>
                <c:pt idx="7">
                  <c:v>0.32</c:v>
                </c:pt>
                <c:pt idx="8">
                  <c:v>0.32</c:v>
                </c:pt>
                <c:pt idx="9">
                  <c:v>0.32</c:v>
                </c:pt>
                <c:pt idx="10">
                  <c:v>0.32</c:v>
                </c:pt>
                <c:pt idx="11">
                  <c:v>0.32</c:v>
                </c:pt>
                <c:pt idx="12">
                  <c:v>0.32</c:v>
                </c:pt>
                <c:pt idx="13">
                  <c:v>0.32</c:v>
                </c:pt>
                <c:pt idx="14">
                  <c:v>0.32</c:v>
                </c:pt>
                <c:pt idx="15">
                  <c:v>0.32</c:v>
                </c:pt>
                <c:pt idx="16">
                  <c:v>0.32</c:v>
                </c:pt>
                <c:pt idx="17">
                  <c:v>0.32</c:v>
                </c:pt>
                <c:pt idx="18">
                  <c:v>0.32</c:v>
                </c:pt>
                <c:pt idx="19">
                  <c:v>0.32</c:v>
                </c:pt>
                <c:pt idx="20">
                  <c:v>0.32</c:v>
                </c:pt>
                <c:pt idx="21">
                  <c:v>0.32</c:v>
                </c:pt>
                <c:pt idx="22">
                  <c:v>0.32</c:v>
                </c:pt>
                <c:pt idx="23">
                  <c:v>0.32</c:v>
                </c:pt>
                <c:pt idx="24">
                  <c:v>0.32</c:v>
                </c:pt>
                <c:pt idx="25">
                  <c:v>0.32</c:v>
                </c:pt>
                <c:pt idx="26">
                  <c:v>0.32</c:v>
                </c:pt>
                <c:pt idx="27">
                  <c:v>0.32</c:v>
                </c:pt>
                <c:pt idx="28">
                  <c:v>0.32</c:v>
                </c:pt>
                <c:pt idx="29">
                  <c:v>0.32</c:v>
                </c:pt>
                <c:pt idx="30">
                  <c:v>0.32</c:v>
                </c:pt>
                <c:pt idx="31">
                  <c:v>0.32500000000000001</c:v>
                </c:pt>
                <c:pt idx="32">
                  <c:v>0.32600000000000001</c:v>
                </c:pt>
                <c:pt idx="33">
                  <c:v>0.32500000000000001</c:v>
                </c:pt>
                <c:pt idx="34">
                  <c:v>0.32300000000000001</c:v>
                </c:pt>
                <c:pt idx="35">
                  <c:v>0.32300000000000001</c:v>
                </c:pt>
                <c:pt idx="36">
                  <c:v>0.32200000000000001</c:v>
                </c:pt>
                <c:pt idx="37">
                  <c:v>0.32200000000000001</c:v>
                </c:pt>
                <c:pt idx="38">
                  <c:v>0.32200000000000001</c:v>
                </c:pt>
                <c:pt idx="39">
                  <c:v>0.32200000000000001</c:v>
                </c:pt>
                <c:pt idx="40">
                  <c:v>0.32200000000000001</c:v>
                </c:pt>
                <c:pt idx="41">
                  <c:v>0.32200000000000001</c:v>
                </c:pt>
                <c:pt idx="42">
                  <c:v>0.32200000000000001</c:v>
                </c:pt>
                <c:pt idx="43">
                  <c:v>0.32200000000000001</c:v>
                </c:pt>
                <c:pt idx="44">
                  <c:v>0.32100000000000001</c:v>
                </c:pt>
                <c:pt idx="45">
                  <c:v>0.32200000000000001</c:v>
                </c:pt>
                <c:pt idx="46">
                  <c:v>0.32200000000000001</c:v>
                </c:pt>
                <c:pt idx="47">
                  <c:v>0.32200000000000001</c:v>
                </c:pt>
                <c:pt idx="48">
                  <c:v>0.32200000000000001</c:v>
                </c:pt>
                <c:pt idx="49">
                  <c:v>0.32200000000000001</c:v>
                </c:pt>
                <c:pt idx="50">
                  <c:v>0.32200000000000001</c:v>
                </c:pt>
                <c:pt idx="51">
                  <c:v>0.32200000000000001</c:v>
                </c:pt>
                <c:pt idx="52">
                  <c:v>0.32200000000000001</c:v>
                </c:pt>
                <c:pt idx="53">
                  <c:v>0.32200000000000001</c:v>
                </c:pt>
                <c:pt idx="54">
                  <c:v>0.32200000000000001</c:v>
                </c:pt>
                <c:pt idx="55">
                  <c:v>0.32200000000000001</c:v>
                </c:pt>
                <c:pt idx="56">
                  <c:v>0.32200000000000001</c:v>
                </c:pt>
                <c:pt idx="57">
                  <c:v>0.32200000000000001</c:v>
                </c:pt>
                <c:pt idx="58">
                  <c:v>0.32200000000000001</c:v>
                </c:pt>
                <c:pt idx="59">
                  <c:v>0.32200000000000001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Main!$U$2</c:f>
              <c:strCache>
                <c:ptCount val="1"/>
                <c:pt idx="0">
                  <c:v>- 3σ</c:v>
                </c:pt>
              </c:strCache>
            </c:strRef>
          </c:tx>
          <c:spPr>
            <a:ln w="63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Main!$U$3:$U$62</c:f>
              <c:numCache>
                <c:formatCode>General</c:formatCode>
                <c:ptCount val="60"/>
                <c:pt idx="0">
                  <c:v>0.26979999999999998</c:v>
                </c:pt>
                <c:pt idx="1">
                  <c:v>0.27110000000000001</c:v>
                </c:pt>
                <c:pt idx="2">
                  <c:v>0.27140000000000003</c:v>
                </c:pt>
                <c:pt idx="3">
                  <c:v>0.2717</c:v>
                </c:pt>
                <c:pt idx="4">
                  <c:v>0.27200000000000002</c:v>
                </c:pt>
                <c:pt idx="5">
                  <c:v>0.27229999999999999</c:v>
                </c:pt>
                <c:pt idx="6">
                  <c:v>0.27260000000000001</c:v>
                </c:pt>
                <c:pt idx="7">
                  <c:v>0.27290000000000003</c:v>
                </c:pt>
                <c:pt idx="8">
                  <c:v>0.2732</c:v>
                </c:pt>
                <c:pt idx="9">
                  <c:v>0.27350000000000002</c:v>
                </c:pt>
                <c:pt idx="10">
                  <c:v>0.27379999999999999</c:v>
                </c:pt>
                <c:pt idx="11">
                  <c:v>0.27410000000000001</c:v>
                </c:pt>
                <c:pt idx="12">
                  <c:v>0.27439999999999998</c:v>
                </c:pt>
                <c:pt idx="13">
                  <c:v>0.2747</c:v>
                </c:pt>
                <c:pt idx="14">
                  <c:v>0.27500000000000002</c:v>
                </c:pt>
                <c:pt idx="15">
                  <c:v>0.27529999999999999</c:v>
                </c:pt>
                <c:pt idx="16">
                  <c:v>0.27529999999999999</c:v>
                </c:pt>
                <c:pt idx="17">
                  <c:v>0.27560000000000001</c:v>
                </c:pt>
                <c:pt idx="18">
                  <c:v>0.27590000000000003</c:v>
                </c:pt>
                <c:pt idx="19">
                  <c:v>0.2762</c:v>
                </c:pt>
                <c:pt idx="20">
                  <c:v>0.27650000000000002</c:v>
                </c:pt>
                <c:pt idx="21">
                  <c:v>0.27679999999999999</c:v>
                </c:pt>
                <c:pt idx="22">
                  <c:v>0.27679999999999999</c:v>
                </c:pt>
                <c:pt idx="23">
                  <c:v>0.27710000000000001</c:v>
                </c:pt>
                <c:pt idx="24">
                  <c:v>0.27739999999999998</c:v>
                </c:pt>
                <c:pt idx="25">
                  <c:v>0.2777</c:v>
                </c:pt>
                <c:pt idx="26">
                  <c:v>0.2777</c:v>
                </c:pt>
                <c:pt idx="27">
                  <c:v>0.27800000000000002</c:v>
                </c:pt>
                <c:pt idx="28">
                  <c:v>0.27829999999999999</c:v>
                </c:pt>
                <c:pt idx="29">
                  <c:v>0.27829999999999999</c:v>
                </c:pt>
                <c:pt idx="30">
                  <c:v>0.27860000000000001</c:v>
                </c:pt>
                <c:pt idx="31">
                  <c:v>0.31930000000000003</c:v>
                </c:pt>
                <c:pt idx="32">
                  <c:v>0.31850000000000001</c:v>
                </c:pt>
                <c:pt idx="33">
                  <c:v>0.313</c:v>
                </c:pt>
                <c:pt idx="34">
                  <c:v>0.31009999999999999</c:v>
                </c:pt>
                <c:pt idx="35">
                  <c:v>0.31070000000000003</c:v>
                </c:pt>
                <c:pt idx="36">
                  <c:v>0.31059999999999999</c:v>
                </c:pt>
                <c:pt idx="37">
                  <c:v>0.31090000000000001</c:v>
                </c:pt>
                <c:pt idx="38">
                  <c:v>0.31120000000000003</c:v>
                </c:pt>
                <c:pt idx="39">
                  <c:v>0.3115</c:v>
                </c:pt>
                <c:pt idx="40">
                  <c:v>0.31209999999999999</c:v>
                </c:pt>
                <c:pt idx="41">
                  <c:v>0.31240000000000001</c:v>
                </c:pt>
                <c:pt idx="42">
                  <c:v>0.31270000000000003</c:v>
                </c:pt>
                <c:pt idx="43">
                  <c:v>0.313</c:v>
                </c:pt>
                <c:pt idx="44">
                  <c:v>0.312</c:v>
                </c:pt>
                <c:pt idx="45">
                  <c:v>0.31330000000000002</c:v>
                </c:pt>
                <c:pt idx="46">
                  <c:v>0.31359999999999999</c:v>
                </c:pt>
                <c:pt idx="47">
                  <c:v>0.31359999999999999</c:v>
                </c:pt>
                <c:pt idx="48">
                  <c:v>0.31390000000000001</c:v>
                </c:pt>
                <c:pt idx="49">
                  <c:v>0.31390000000000001</c:v>
                </c:pt>
                <c:pt idx="50">
                  <c:v>0.31390000000000001</c:v>
                </c:pt>
                <c:pt idx="51">
                  <c:v>0.31390000000000001</c:v>
                </c:pt>
                <c:pt idx="52">
                  <c:v>0.31390000000000001</c:v>
                </c:pt>
                <c:pt idx="53">
                  <c:v>0.31420000000000003</c:v>
                </c:pt>
                <c:pt idx="54">
                  <c:v>0.31420000000000003</c:v>
                </c:pt>
                <c:pt idx="55">
                  <c:v>0.31420000000000003</c:v>
                </c:pt>
                <c:pt idx="56">
                  <c:v>0.31420000000000003</c:v>
                </c:pt>
                <c:pt idx="57">
                  <c:v>0.3145</c:v>
                </c:pt>
                <c:pt idx="58">
                  <c:v>0.3145</c:v>
                </c:pt>
                <c:pt idx="59">
                  <c:v>0.3145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Main!$V$2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Main!$V$3:$V$62</c:f>
              <c:numCache>
                <c:formatCode>General</c:formatCode>
                <c:ptCount val="60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0.39</c:v>
                </c:pt>
                <c:pt idx="13">
                  <c:v>0.39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0.39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0.39</c:v>
                </c:pt>
                <c:pt idx="39">
                  <c:v>0.39</c:v>
                </c:pt>
                <c:pt idx="40">
                  <c:v>0.39</c:v>
                </c:pt>
                <c:pt idx="41">
                  <c:v>0.39</c:v>
                </c:pt>
                <c:pt idx="42">
                  <c:v>0.39</c:v>
                </c:pt>
                <c:pt idx="43">
                  <c:v>0.39</c:v>
                </c:pt>
                <c:pt idx="44">
                  <c:v>0.39</c:v>
                </c:pt>
                <c:pt idx="45">
                  <c:v>0.39</c:v>
                </c:pt>
                <c:pt idx="46">
                  <c:v>0.39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0.39</c:v>
                </c:pt>
                <c:pt idx="52">
                  <c:v>0.39</c:v>
                </c:pt>
                <c:pt idx="53">
                  <c:v>0.39</c:v>
                </c:pt>
                <c:pt idx="54">
                  <c:v>0.39</c:v>
                </c:pt>
                <c:pt idx="55">
                  <c:v>0.39</c:v>
                </c:pt>
                <c:pt idx="56">
                  <c:v>0.39</c:v>
                </c:pt>
                <c:pt idx="57">
                  <c:v>0.39</c:v>
                </c:pt>
                <c:pt idx="58">
                  <c:v>0.39</c:v>
                </c:pt>
                <c:pt idx="59">
                  <c:v>0.39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Main!$W$2</c:f>
              <c:strCache>
                <c:ptCount val="1"/>
                <c:pt idx="0">
                  <c:v>Nom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Main!$W$3:$W$62</c:f>
              <c:numCache>
                <c:formatCode>General</c:formatCode>
                <c:ptCount val="60"/>
                <c:pt idx="0">
                  <c:v>0.34</c:v>
                </c:pt>
                <c:pt idx="1">
                  <c:v>0.34</c:v>
                </c:pt>
                <c:pt idx="2">
                  <c:v>0.34</c:v>
                </c:pt>
                <c:pt idx="3">
                  <c:v>0.34</c:v>
                </c:pt>
                <c:pt idx="4">
                  <c:v>0.34</c:v>
                </c:pt>
                <c:pt idx="5">
                  <c:v>0.34</c:v>
                </c:pt>
                <c:pt idx="6">
                  <c:v>0.34</c:v>
                </c:pt>
                <c:pt idx="7">
                  <c:v>0.34</c:v>
                </c:pt>
                <c:pt idx="8">
                  <c:v>0.34</c:v>
                </c:pt>
                <c:pt idx="9">
                  <c:v>0.34</c:v>
                </c:pt>
                <c:pt idx="10">
                  <c:v>0.34</c:v>
                </c:pt>
                <c:pt idx="11">
                  <c:v>0.34</c:v>
                </c:pt>
                <c:pt idx="12">
                  <c:v>0.34</c:v>
                </c:pt>
                <c:pt idx="13">
                  <c:v>0.34</c:v>
                </c:pt>
                <c:pt idx="14">
                  <c:v>0.34</c:v>
                </c:pt>
                <c:pt idx="15">
                  <c:v>0.34</c:v>
                </c:pt>
                <c:pt idx="16">
                  <c:v>0.34</c:v>
                </c:pt>
                <c:pt idx="17">
                  <c:v>0.34</c:v>
                </c:pt>
                <c:pt idx="18">
                  <c:v>0.34</c:v>
                </c:pt>
                <c:pt idx="19">
                  <c:v>0.34</c:v>
                </c:pt>
                <c:pt idx="20">
                  <c:v>0.34</c:v>
                </c:pt>
                <c:pt idx="21">
                  <c:v>0.34</c:v>
                </c:pt>
                <c:pt idx="22">
                  <c:v>0.34</c:v>
                </c:pt>
                <c:pt idx="23">
                  <c:v>0.34</c:v>
                </c:pt>
                <c:pt idx="24">
                  <c:v>0.34</c:v>
                </c:pt>
                <c:pt idx="25">
                  <c:v>0.34</c:v>
                </c:pt>
                <c:pt idx="26">
                  <c:v>0.34</c:v>
                </c:pt>
                <c:pt idx="27">
                  <c:v>0.34</c:v>
                </c:pt>
                <c:pt idx="28">
                  <c:v>0.34</c:v>
                </c:pt>
                <c:pt idx="29">
                  <c:v>0.34</c:v>
                </c:pt>
                <c:pt idx="30">
                  <c:v>0.34</c:v>
                </c:pt>
                <c:pt idx="31">
                  <c:v>0.34</c:v>
                </c:pt>
                <c:pt idx="32">
                  <c:v>0.34</c:v>
                </c:pt>
                <c:pt idx="33">
                  <c:v>0.34</c:v>
                </c:pt>
                <c:pt idx="34">
                  <c:v>0.34</c:v>
                </c:pt>
                <c:pt idx="35">
                  <c:v>0.34</c:v>
                </c:pt>
                <c:pt idx="36">
                  <c:v>0.34</c:v>
                </c:pt>
                <c:pt idx="37">
                  <c:v>0.34</c:v>
                </c:pt>
                <c:pt idx="38">
                  <c:v>0.34</c:v>
                </c:pt>
                <c:pt idx="39">
                  <c:v>0.34</c:v>
                </c:pt>
                <c:pt idx="40">
                  <c:v>0.34</c:v>
                </c:pt>
                <c:pt idx="41">
                  <c:v>0.34</c:v>
                </c:pt>
                <c:pt idx="42">
                  <c:v>0.34</c:v>
                </c:pt>
                <c:pt idx="43">
                  <c:v>0.34</c:v>
                </c:pt>
                <c:pt idx="44">
                  <c:v>0.34</c:v>
                </c:pt>
                <c:pt idx="45">
                  <c:v>0.34</c:v>
                </c:pt>
                <c:pt idx="46">
                  <c:v>0.34</c:v>
                </c:pt>
                <c:pt idx="47">
                  <c:v>0.34</c:v>
                </c:pt>
                <c:pt idx="48">
                  <c:v>0.34</c:v>
                </c:pt>
                <c:pt idx="49">
                  <c:v>0.34</c:v>
                </c:pt>
                <c:pt idx="50">
                  <c:v>0.34</c:v>
                </c:pt>
                <c:pt idx="51">
                  <c:v>0.34</c:v>
                </c:pt>
                <c:pt idx="52">
                  <c:v>0.34</c:v>
                </c:pt>
                <c:pt idx="53">
                  <c:v>0.34</c:v>
                </c:pt>
                <c:pt idx="54">
                  <c:v>0.34</c:v>
                </c:pt>
                <c:pt idx="55">
                  <c:v>0.34</c:v>
                </c:pt>
                <c:pt idx="56">
                  <c:v>0.34</c:v>
                </c:pt>
                <c:pt idx="57">
                  <c:v>0.34</c:v>
                </c:pt>
                <c:pt idx="58">
                  <c:v>0.34</c:v>
                </c:pt>
                <c:pt idx="59">
                  <c:v>0.34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Main!$X$2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solidFill>
                <a:srgbClr val="FF330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Main!$X$3:$X$62</c:f>
              <c:numCache>
                <c:formatCode>General</c:formatCode>
                <c:ptCount val="6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</c:numCache>
            </c:numRef>
          </c:yVal>
          <c:smooth val="1"/>
        </c:ser>
        <c:axId val="125090816"/>
        <c:axId val="125271424"/>
      </c:scatterChart>
      <c:valAx>
        <c:axId val="125090816"/>
        <c:scaling>
          <c:orientation val="minMax"/>
        </c:scaling>
        <c:delete val="1"/>
        <c:axPos val="b"/>
        <c:majorGridlines>
          <c:spPr>
            <a:ln>
              <a:prstDash val="sysDot"/>
            </a:ln>
          </c:spPr>
        </c:majorGridlines>
        <c:numFmt formatCode="m/d/yyyy\ h:mm" sourceLinked="1"/>
        <c:tickLblPos val="none"/>
        <c:crossAx val="125271424"/>
        <c:crosses val="autoZero"/>
        <c:crossBetween val="midCat"/>
      </c:valAx>
      <c:valAx>
        <c:axId val="125271424"/>
        <c:scaling>
          <c:orientation val="minMax"/>
          <c:max val="0.4800000000000002"/>
          <c:min val="0.21000000000000005"/>
        </c:scaling>
        <c:axPos val="l"/>
        <c:majorGridlines>
          <c:spPr>
            <a:ln>
              <a:prstDash val="sysDot"/>
            </a:ln>
          </c:spPr>
        </c:majorGridlines>
        <c:numFmt formatCode="General" sourceLinked="1"/>
        <c:tickLblPos val="nextTo"/>
        <c:crossAx val="125090816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9.5694317280107469E-3"/>
          <c:y val="2.5236296330010774E-2"/>
          <c:w val="0.96899224806201567"/>
          <c:h val="0.22993946565927814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6075216909439491"/>
          <c:y val="6.4661248894690299E-2"/>
          <c:w val="0.75608239665916765"/>
          <c:h val="0.44412593995370836"/>
        </c:manualLayout>
      </c:layout>
      <c:scatterChart>
        <c:scatterStyle val="smoothMarker"/>
        <c:ser>
          <c:idx val="0"/>
          <c:order val="0"/>
          <c:tx>
            <c:strRef>
              <c:f>Main!$BF$2</c:f>
              <c:strCache>
                <c:ptCount val="1"/>
                <c:pt idx="0">
                  <c:v>Current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3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Main!$BF$3:$BF$62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Main!$BG$2</c:f>
              <c:strCache>
                <c:ptCount val="1"/>
                <c:pt idx="0">
                  <c:v>+ 3σ</c:v>
                </c:pt>
              </c:strCache>
            </c:strRef>
          </c:tx>
          <c:spPr>
            <a:ln w="3175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Main!$BG$3:$BG$62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1"/>
          <c:order val="2"/>
          <c:tx>
            <c:strRef>
              <c:f>Main!$BH$2</c:f>
              <c:strCache>
                <c:ptCount val="1"/>
                <c:pt idx="0">
                  <c:v>Avg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Main!$BH$3:$BH$62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Main!$BI$2</c:f>
              <c:strCache>
                <c:ptCount val="1"/>
                <c:pt idx="0">
                  <c:v>- 3σ</c:v>
                </c:pt>
              </c:strCache>
            </c:strRef>
          </c:tx>
          <c:spPr>
            <a:ln w="63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Main!$BI$3:$BI$62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Main!$BJ$2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Main!$BJ$3:$BJ$62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Main!$BK$2</c:f>
              <c:strCache>
                <c:ptCount val="1"/>
                <c:pt idx="0">
                  <c:v>Nom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Main!$BK$3:$BK$62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Main!$BL$2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solidFill>
                <a:srgbClr val="FF330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Main!$BL$3:$BL$62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axId val="144840960"/>
        <c:axId val="151279104"/>
      </c:scatterChart>
      <c:valAx>
        <c:axId val="144840960"/>
        <c:scaling>
          <c:orientation val="minMax"/>
        </c:scaling>
        <c:axPos val="b"/>
        <c:majorGridlines>
          <c:spPr>
            <a:ln>
              <a:prstDash val="sysDot"/>
            </a:ln>
          </c:spPr>
        </c:majorGridlines>
        <c:numFmt formatCode="m/d/yyyy\ h:mm" sourceLinked="1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1279104"/>
        <c:crosses val="autoZero"/>
        <c:crossBetween val="midCat"/>
      </c:valAx>
      <c:valAx>
        <c:axId val="151279104"/>
        <c:scaling>
          <c:orientation val="minMax"/>
          <c:max val="0.60000000000000064"/>
          <c:min val="0.4"/>
        </c:scaling>
        <c:axPos val="l"/>
        <c:majorGridlines>
          <c:spPr>
            <a:ln>
              <a:prstDash val="sysDot"/>
            </a:ln>
          </c:spPr>
        </c:majorGridlines>
        <c:numFmt formatCode="General" sourceLinked="1"/>
        <c:tickLblPos val="nextTo"/>
        <c:crossAx val="144840960"/>
        <c:crosses val="autoZero"/>
        <c:crossBetween val="midCat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6075216909439491"/>
          <c:y val="0.10568825955579082"/>
          <c:w val="0.75608239665916765"/>
          <c:h val="0.82593616974348749"/>
        </c:manualLayout>
      </c:layout>
      <c:scatterChart>
        <c:scatterStyle val="smoothMarker"/>
        <c:ser>
          <c:idx val="0"/>
          <c:order val="0"/>
          <c:tx>
            <c:strRef>
              <c:f>Main!$Z$2</c:f>
              <c:strCache>
                <c:ptCount val="1"/>
                <c:pt idx="0">
                  <c:v>Current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2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Main!$Z$3:$Z$62</c:f>
              <c:numCache>
                <c:formatCode>General</c:formatCode>
                <c:ptCount val="60"/>
                <c:pt idx="0">
                  <c:v>5.0999999999999997E-2</c:v>
                </c:pt>
                <c:pt idx="1">
                  <c:v>4.9000000000000002E-2</c:v>
                </c:pt>
                <c:pt idx="2">
                  <c:v>5.1999999999999998E-2</c:v>
                </c:pt>
                <c:pt idx="3">
                  <c:v>5.1999999999999998E-2</c:v>
                </c:pt>
                <c:pt idx="4">
                  <c:v>0.05</c:v>
                </c:pt>
                <c:pt idx="5">
                  <c:v>0.05</c:v>
                </c:pt>
                <c:pt idx="6">
                  <c:v>5.0999999999999997E-2</c:v>
                </c:pt>
                <c:pt idx="7">
                  <c:v>4.9000000000000002E-2</c:v>
                </c:pt>
                <c:pt idx="8">
                  <c:v>0.05</c:v>
                </c:pt>
                <c:pt idx="9">
                  <c:v>5.0999999999999997E-2</c:v>
                </c:pt>
                <c:pt idx="10">
                  <c:v>5.0999999999999997E-2</c:v>
                </c:pt>
                <c:pt idx="11">
                  <c:v>5.2999999999999999E-2</c:v>
                </c:pt>
                <c:pt idx="12">
                  <c:v>5.0999999999999997E-2</c:v>
                </c:pt>
                <c:pt idx="13">
                  <c:v>5.0999999999999997E-2</c:v>
                </c:pt>
                <c:pt idx="14">
                  <c:v>5.0999999999999997E-2</c:v>
                </c:pt>
                <c:pt idx="15">
                  <c:v>4.9000000000000002E-2</c:v>
                </c:pt>
                <c:pt idx="16">
                  <c:v>5.0999999999999997E-2</c:v>
                </c:pt>
                <c:pt idx="17">
                  <c:v>5.1999999999999998E-2</c:v>
                </c:pt>
                <c:pt idx="18">
                  <c:v>5.3999999999999999E-2</c:v>
                </c:pt>
                <c:pt idx="19">
                  <c:v>5.0999999999999997E-2</c:v>
                </c:pt>
                <c:pt idx="20">
                  <c:v>5.1999999999999998E-2</c:v>
                </c:pt>
                <c:pt idx="21">
                  <c:v>5.2999999999999999E-2</c:v>
                </c:pt>
                <c:pt idx="22">
                  <c:v>5.0999999999999997E-2</c:v>
                </c:pt>
                <c:pt idx="23">
                  <c:v>5.0999999999999997E-2</c:v>
                </c:pt>
                <c:pt idx="24">
                  <c:v>5.2999999999999999E-2</c:v>
                </c:pt>
                <c:pt idx="25">
                  <c:v>5.0999999999999997E-2</c:v>
                </c:pt>
                <c:pt idx="26">
                  <c:v>5.1999999999999998E-2</c:v>
                </c:pt>
                <c:pt idx="27">
                  <c:v>4.9000000000000002E-2</c:v>
                </c:pt>
                <c:pt idx="28">
                  <c:v>5.0999999999999997E-2</c:v>
                </c:pt>
                <c:pt idx="29">
                  <c:v>4.9000000000000002E-2</c:v>
                </c:pt>
                <c:pt idx="30">
                  <c:v>0.05</c:v>
                </c:pt>
                <c:pt idx="31">
                  <c:v>0.05</c:v>
                </c:pt>
                <c:pt idx="32">
                  <c:v>5.1999999999999998E-2</c:v>
                </c:pt>
                <c:pt idx="33">
                  <c:v>5.1999999999999998E-2</c:v>
                </c:pt>
                <c:pt idx="34">
                  <c:v>5.2999999999999999E-2</c:v>
                </c:pt>
                <c:pt idx="35">
                  <c:v>5.2999999999999999E-2</c:v>
                </c:pt>
                <c:pt idx="36">
                  <c:v>5.2999999999999999E-2</c:v>
                </c:pt>
                <c:pt idx="37">
                  <c:v>5.1999999999999998E-2</c:v>
                </c:pt>
                <c:pt idx="38">
                  <c:v>5.0999999999999997E-2</c:v>
                </c:pt>
                <c:pt idx="39">
                  <c:v>5.1999999999999998E-2</c:v>
                </c:pt>
                <c:pt idx="40">
                  <c:v>5.0999999999999997E-2</c:v>
                </c:pt>
                <c:pt idx="41">
                  <c:v>5.1999999999999998E-2</c:v>
                </c:pt>
                <c:pt idx="42">
                  <c:v>0.05</c:v>
                </c:pt>
                <c:pt idx="43">
                  <c:v>0.05</c:v>
                </c:pt>
                <c:pt idx="44">
                  <c:v>5.1999999999999998E-2</c:v>
                </c:pt>
                <c:pt idx="45">
                  <c:v>5.0999999999999997E-2</c:v>
                </c:pt>
                <c:pt idx="46">
                  <c:v>5.0999999999999997E-2</c:v>
                </c:pt>
                <c:pt idx="47">
                  <c:v>4.9000000000000002E-2</c:v>
                </c:pt>
                <c:pt idx="48">
                  <c:v>4.9000000000000002E-2</c:v>
                </c:pt>
                <c:pt idx="49">
                  <c:v>5.1999999999999998E-2</c:v>
                </c:pt>
                <c:pt idx="50">
                  <c:v>5.2999999999999999E-2</c:v>
                </c:pt>
                <c:pt idx="51">
                  <c:v>5.0999999999999997E-2</c:v>
                </c:pt>
                <c:pt idx="52">
                  <c:v>0.05</c:v>
                </c:pt>
                <c:pt idx="53">
                  <c:v>5.2999999999999999E-2</c:v>
                </c:pt>
                <c:pt idx="54">
                  <c:v>4.9000000000000002E-2</c:v>
                </c:pt>
                <c:pt idx="55">
                  <c:v>0.05</c:v>
                </c:pt>
                <c:pt idx="56">
                  <c:v>4.9000000000000002E-2</c:v>
                </c:pt>
                <c:pt idx="57">
                  <c:v>0.05</c:v>
                </c:pt>
                <c:pt idx="58">
                  <c:v>4.8000000000000001E-2</c:v>
                </c:pt>
                <c:pt idx="59">
                  <c:v>4.8000000000000001E-2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Main!$AA$2</c:f>
              <c:strCache>
                <c:ptCount val="1"/>
                <c:pt idx="0">
                  <c:v>+ 3σ</c:v>
                </c:pt>
              </c:strCache>
            </c:strRef>
          </c:tx>
          <c:spPr>
            <a:ln w="3175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Main!$AA$3:$AA$62</c:f>
              <c:numCache>
                <c:formatCode>General</c:formatCode>
                <c:ptCount val="60"/>
                <c:pt idx="0">
                  <c:v>7.4999999999999997E-2</c:v>
                </c:pt>
                <c:pt idx="1">
                  <c:v>7.4999999999999997E-2</c:v>
                </c:pt>
                <c:pt idx="2">
                  <c:v>7.4700000000000003E-2</c:v>
                </c:pt>
                <c:pt idx="3">
                  <c:v>7.4700000000000003E-2</c:v>
                </c:pt>
                <c:pt idx="4">
                  <c:v>7.4399999999999994E-2</c:v>
                </c:pt>
                <c:pt idx="5">
                  <c:v>7.4399999999999994E-2</c:v>
                </c:pt>
                <c:pt idx="6">
                  <c:v>7.4099999999999999E-2</c:v>
                </c:pt>
                <c:pt idx="7">
                  <c:v>7.4099999999999999E-2</c:v>
                </c:pt>
                <c:pt idx="8">
                  <c:v>7.3800000000000004E-2</c:v>
                </c:pt>
                <c:pt idx="9">
                  <c:v>7.3800000000000004E-2</c:v>
                </c:pt>
                <c:pt idx="10">
                  <c:v>7.3499999999999996E-2</c:v>
                </c:pt>
                <c:pt idx="11">
                  <c:v>7.3499999999999996E-2</c:v>
                </c:pt>
                <c:pt idx="12">
                  <c:v>7.3200000000000001E-2</c:v>
                </c:pt>
                <c:pt idx="13">
                  <c:v>7.3200000000000001E-2</c:v>
                </c:pt>
                <c:pt idx="14">
                  <c:v>7.3200000000000001E-2</c:v>
                </c:pt>
                <c:pt idx="15">
                  <c:v>7.2899999999999993E-2</c:v>
                </c:pt>
                <c:pt idx="16">
                  <c:v>7.2899999999999993E-2</c:v>
                </c:pt>
                <c:pt idx="17">
                  <c:v>7.2599999999999998E-2</c:v>
                </c:pt>
                <c:pt idx="18">
                  <c:v>7.2599999999999998E-2</c:v>
                </c:pt>
                <c:pt idx="19">
                  <c:v>7.2599999999999998E-2</c:v>
                </c:pt>
                <c:pt idx="20">
                  <c:v>7.2300000000000003E-2</c:v>
                </c:pt>
                <c:pt idx="21">
                  <c:v>7.2300000000000003E-2</c:v>
                </c:pt>
                <c:pt idx="22">
                  <c:v>7.1999999999999995E-2</c:v>
                </c:pt>
                <c:pt idx="23">
                  <c:v>7.1999999999999995E-2</c:v>
                </c:pt>
                <c:pt idx="24">
                  <c:v>7.1999999999999995E-2</c:v>
                </c:pt>
                <c:pt idx="25">
                  <c:v>7.17E-2</c:v>
                </c:pt>
                <c:pt idx="26">
                  <c:v>7.17E-2</c:v>
                </c:pt>
                <c:pt idx="27">
                  <c:v>7.17E-2</c:v>
                </c:pt>
                <c:pt idx="28">
                  <c:v>7.1399999999999991E-2</c:v>
                </c:pt>
                <c:pt idx="29">
                  <c:v>7.1399999999999991E-2</c:v>
                </c:pt>
                <c:pt idx="30">
                  <c:v>7.1399999999999991E-2</c:v>
                </c:pt>
                <c:pt idx="31">
                  <c:v>5.3200000000000004E-2</c:v>
                </c:pt>
                <c:pt idx="32">
                  <c:v>5.4400000000000004E-2</c:v>
                </c:pt>
                <c:pt idx="33">
                  <c:v>5.96E-2</c:v>
                </c:pt>
                <c:pt idx="34">
                  <c:v>5.9000000000000004E-2</c:v>
                </c:pt>
                <c:pt idx="35">
                  <c:v>5.8400000000000001E-2</c:v>
                </c:pt>
                <c:pt idx="36">
                  <c:v>5.8499999999999996E-2</c:v>
                </c:pt>
                <c:pt idx="37">
                  <c:v>5.8499999999999996E-2</c:v>
                </c:pt>
                <c:pt idx="38">
                  <c:v>5.8199999999999995E-2</c:v>
                </c:pt>
                <c:pt idx="39">
                  <c:v>5.7899999999999993E-2</c:v>
                </c:pt>
                <c:pt idx="40">
                  <c:v>5.7599999999999998E-2</c:v>
                </c:pt>
                <c:pt idx="41">
                  <c:v>5.7299999999999997E-2</c:v>
                </c:pt>
                <c:pt idx="42">
                  <c:v>5.7299999999999997E-2</c:v>
                </c:pt>
                <c:pt idx="43">
                  <c:v>5.6999999999999995E-2</c:v>
                </c:pt>
                <c:pt idx="44">
                  <c:v>5.6999999999999995E-2</c:v>
                </c:pt>
                <c:pt idx="45">
                  <c:v>5.67E-2</c:v>
                </c:pt>
                <c:pt idx="46">
                  <c:v>5.67E-2</c:v>
                </c:pt>
                <c:pt idx="47">
                  <c:v>5.67E-2</c:v>
                </c:pt>
                <c:pt idx="48">
                  <c:v>5.6399999999999999E-2</c:v>
                </c:pt>
                <c:pt idx="49">
                  <c:v>5.6399999999999999E-2</c:v>
                </c:pt>
                <c:pt idx="50">
                  <c:v>5.6399999999999999E-2</c:v>
                </c:pt>
                <c:pt idx="51">
                  <c:v>5.6399999999999999E-2</c:v>
                </c:pt>
                <c:pt idx="52">
                  <c:v>5.6399999999999999E-2</c:v>
                </c:pt>
                <c:pt idx="53">
                  <c:v>5.6099999999999997E-2</c:v>
                </c:pt>
                <c:pt idx="54">
                  <c:v>5.6099999999999997E-2</c:v>
                </c:pt>
                <c:pt idx="55">
                  <c:v>5.6099999999999997E-2</c:v>
                </c:pt>
                <c:pt idx="56">
                  <c:v>5.6099999999999997E-2</c:v>
                </c:pt>
                <c:pt idx="57">
                  <c:v>5.6099999999999997E-2</c:v>
                </c:pt>
                <c:pt idx="58">
                  <c:v>5.6099999999999997E-2</c:v>
                </c:pt>
                <c:pt idx="59">
                  <c:v>5.6099999999999997E-2</c:v>
                </c:pt>
              </c:numCache>
            </c:numRef>
          </c:yVal>
          <c:smooth val="1"/>
        </c:ser>
        <c:ser>
          <c:idx val="1"/>
          <c:order val="2"/>
          <c:tx>
            <c:strRef>
              <c:f>Main!$AB$2</c:f>
              <c:strCache>
                <c:ptCount val="1"/>
                <c:pt idx="0">
                  <c:v>Avg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Main!$AB$3:$AB$62</c:f>
              <c:numCache>
                <c:formatCode>General</c:formatCode>
                <c:ptCount val="60"/>
                <c:pt idx="0">
                  <c:v>5.0999999999999997E-2</c:v>
                </c:pt>
                <c:pt idx="1">
                  <c:v>5.0999999999999997E-2</c:v>
                </c:pt>
                <c:pt idx="2">
                  <c:v>5.0999999999999997E-2</c:v>
                </c:pt>
                <c:pt idx="3">
                  <c:v>5.0999999999999997E-2</c:v>
                </c:pt>
                <c:pt idx="4">
                  <c:v>5.0999999999999997E-2</c:v>
                </c:pt>
                <c:pt idx="5">
                  <c:v>5.0999999999999997E-2</c:v>
                </c:pt>
                <c:pt idx="6">
                  <c:v>5.0999999999999997E-2</c:v>
                </c:pt>
                <c:pt idx="7">
                  <c:v>5.0999999999999997E-2</c:v>
                </c:pt>
                <c:pt idx="8">
                  <c:v>5.0999999999999997E-2</c:v>
                </c:pt>
                <c:pt idx="9">
                  <c:v>5.0999999999999997E-2</c:v>
                </c:pt>
                <c:pt idx="10">
                  <c:v>5.0999999999999997E-2</c:v>
                </c:pt>
                <c:pt idx="11">
                  <c:v>5.0999999999999997E-2</c:v>
                </c:pt>
                <c:pt idx="12">
                  <c:v>5.0999999999999997E-2</c:v>
                </c:pt>
                <c:pt idx="13">
                  <c:v>5.0999999999999997E-2</c:v>
                </c:pt>
                <c:pt idx="14">
                  <c:v>5.0999999999999997E-2</c:v>
                </c:pt>
                <c:pt idx="15">
                  <c:v>5.0999999999999997E-2</c:v>
                </c:pt>
                <c:pt idx="16">
                  <c:v>5.0999999999999997E-2</c:v>
                </c:pt>
                <c:pt idx="17">
                  <c:v>5.0999999999999997E-2</c:v>
                </c:pt>
                <c:pt idx="18">
                  <c:v>5.0999999999999997E-2</c:v>
                </c:pt>
                <c:pt idx="19">
                  <c:v>5.0999999999999997E-2</c:v>
                </c:pt>
                <c:pt idx="20">
                  <c:v>5.0999999999999997E-2</c:v>
                </c:pt>
                <c:pt idx="21">
                  <c:v>5.0999999999999997E-2</c:v>
                </c:pt>
                <c:pt idx="22">
                  <c:v>5.0999999999999997E-2</c:v>
                </c:pt>
                <c:pt idx="23">
                  <c:v>5.0999999999999997E-2</c:v>
                </c:pt>
                <c:pt idx="24">
                  <c:v>5.0999999999999997E-2</c:v>
                </c:pt>
                <c:pt idx="25">
                  <c:v>5.0999999999999997E-2</c:v>
                </c:pt>
                <c:pt idx="26">
                  <c:v>5.0999999999999997E-2</c:v>
                </c:pt>
                <c:pt idx="27">
                  <c:v>5.0999999999999997E-2</c:v>
                </c:pt>
                <c:pt idx="28">
                  <c:v>5.0999999999999997E-2</c:v>
                </c:pt>
                <c:pt idx="29">
                  <c:v>5.0999999999999997E-2</c:v>
                </c:pt>
                <c:pt idx="30">
                  <c:v>5.0999999999999997E-2</c:v>
                </c:pt>
                <c:pt idx="31">
                  <c:v>4.9000000000000002E-2</c:v>
                </c:pt>
                <c:pt idx="32">
                  <c:v>4.9000000000000002E-2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5.0999999999999997E-2</c:v>
                </c:pt>
                <c:pt idx="37">
                  <c:v>5.0999999999999997E-2</c:v>
                </c:pt>
                <c:pt idx="38">
                  <c:v>5.0999999999999997E-2</c:v>
                </c:pt>
                <c:pt idx="39">
                  <c:v>5.0999999999999997E-2</c:v>
                </c:pt>
                <c:pt idx="40">
                  <c:v>5.0999999999999997E-2</c:v>
                </c:pt>
                <c:pt idx="41">
                  <c:v>5.0999999999999997E-2</c:v>
                </c:pt>
                <c:pt idx="42">
                  <c:v>5.0999999999999997E-2</c:v>
                </c:pt>
                <c:pt idx="43">
                  <c:v>5.0999999999999997E-2</c:v>
                </c:pt>
                <c:pt idx="44">
                  <c:v>5.0999999999999997E-2</c:v>
                </c:pt>
                <c:pt idx="45">
                  <c:v>5.0999999999999997E-2</c:v>
                </c:pt>
                <c:pt idx="46">
                  <c:v>5.0999999999999997E-2</c:v>
                </c:pt>
                <c:pt idx="47">
                  <c:v>5.0999999999999997E-2</c:v>
                </c:pt>
                <c:pt idx="48">
                  <c:v>5.0999999999999997E-2</c:v>
                </c:pt>
                <c:pt idx="49">
                  <c:v>5.0999999999999997E-2</c:v>
                </c:pt>
                <c:pt idx="50">
                  <c:v>5.0999999999999997E-2</c:v>
                </c:pt>
                <c:pt idx="51">
                  <c:v>5.0999999999999997E-2</c:v>
                </c:pt>
                <c:pt idx="52">
                  <c:v>5.0999999999999997E-2</c:v>
                </c:pt>
                <c:pt idx="53">
                  <c:v>5.0999999999999997E-2</c:v>
                </c:pt>
                <c:pt idx="54">
                  <c:v>5.0999999999999997E-2</c:v>
                </c:pt>
                <c:pt idx="55">
                  <c:v>5.0999999999999997E-2</c:v>
                </c:pt>
                <c:pt idx="56">
                  <c:v>5.0999999999999997E-2</c:v>
                </c:pt>
                <c:pt idx="57">
                  <c:v>5.0999999999999997E-2</c:v>
                </c:pt>
                <c:pt idx="58">
                  <c:v>5.0999999999999997E-2</c:v>
                </c:pt>
                <c:pt idx="59">
                  <c:v>5.0999999999999997E-2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Main!$AC$2</c:f>
              <c:strCache>
                <c:ptCount val="1"/>
                <c:pt idx="0">
                  <c:v>- 3σ</c:v>
                </c:pt>
              </c:strCache>
            </c:strRef>
          </c:tx>
          <c:spPr>
            <a:ln w="63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Main!$AC$3:$AC$62</c:f>
              <c:numCache>
                <c:formatCode>General</c:formatCode>
                <c:ptCount val="60"/>
                <c:pt idx="0">
                  <c:v>2.6999999999999996E-2</c:v>
                </c:pt>
                <c:pt idx="1">
                  <c:v>2.6999999999999996E-2</c:v>
                </c:pt>
                <c:pt idx="2">
                  <c:v>2.7299999999999994E-2</c:v>
                </c:pt>
                <c:pt idx="3">
                  <c:v>2.7299999999999994E-2</c:v>
                </c:pt>
                <c:pt idx="4">
                  <c:v>2.76E-2</c:v>
                </c:pt>
                <c:pt idx="5">
                  <c:v>2.76E-2</c:v>
                </c:pt>
                <c:pt idx="6">
                  <c:v>2.7899999999999994E-2</c:v>
                </c:pt>
                <c:pt idx="7">
                  <c:v>2.7899999999999994E-2</c:v>
                </c:pt>
                <c:pt idx="8">
                  <c:v>2.8199999999999996E-2</c:v>
                </c:pt>
                <c:pt idx="9">
                  <c:v>2.8199999999999996E-2</c:v>
                </c:pt>
                <c:pt idx="10">
                  <c:v>2.8499999999999998E-2</c:v>
                </c:pt>
                <c:pt idx="11">
                  <c:v>2.8499999999999998E-2</c:v>
                </c:pt>
                <c:pt idx="12">
                  <c:v>2.8799999999999996E-2</c:v>
                </c:pt>
                <c:pt idx="13">
                  <c:v>2.8799999999999996E-2</c:v>
                </c:pt>
                <c:pt idx="14">
                  <c:v>2.8799999999999996E-2</c:v>
                </c:pt>
                <c:pt idx="15">
                  <c:v>2.9099999999999997E-2</c:v>
                </c:pt>
                <c:pt idx="16">
                  <c:v>2.9099999999999997E-2</c:v>
                </c:pt>
                <c:pt idx="17">
                  <c:v>2.9399999999999996E-2</c:v>
                </c:pt>
                <c:pt idx="18">
                  <c:v>2.9399999999999996E-2</c:v>
                </c:pt>
                <c:pt idx="19">
                  <c:v>2.9399999999999996E-2</c:v>
                </c:pt>
                <c:pt idx="20">
                  <c:v>2.9699999999999997E-2</c:v>
                </c:pt>
                <c:pt idx="21">
                  <c:v>2.9699999999999997E-2</c:v>
                </c:pt>
                <c:pt idx="22">
                  <c:v>2.9999999999999995E-2</c:v>
                </c:pt>
                <c:pt idx="23">
                  <c:v>2.9999999999999995E-2</c:v>
                </c:pt>
                <c:pt idx="24">
                  <c:v>2.9999999999999995E-2</c:v>
                </c:pt>
                <c:pt idx="25">
                  <c:v>3.0299999999999997E-2</c:v>
                </c:pt>
                <c:pt idx="26">
                  <c:v>3.0299999999999997E-2</c:v>
                </c:pt>
                <c:pt idx="27">
                  <c:v>3.0299999999999997E-2</c:v>
                </c:pt>
                <c:pt idx="28">
                  <c:v>3.0599999999999999E-2</c:v>
                </c:pt>
                <c:pt idx="29">
                  <c:v>3.0599999999999999E-2</c:v>
                </c:pt>
                <c:pt idx="30">
                  <c:v>3.0599999999999999E-2</c:v>
                </c:pt>
                <c:pt idx="31">
                  <c:v>4.48E-2</c:v>
                </c:pt>
                <c:pt idx="32">
                  <c:v>4.36E-2</c:v>
                </c:pt>
                <c:pt idx="33">
                  <c:v>4.0400000000000005E-2</c:v>
                </c:pt>
                <c:pt idx="34">
                  <c:v>4.1000000000000002E-2</c:v>
                </c:pt>
                <c:pt idx="35">
                  <c:v>4.1600000000000005E-2</c:v>
                </c:pt>
                <c:pt idx="36">
                  <c:v>4.3499999999999997E-2</c:v>
                </c:pt>
                <c:pt idx="37">
                  <c:v>4.3499999999999997E-2</c:v>
                </c:pt>
                <c:pt idx="38">
                  <c:v>4.3799999999999999E-2</c:v>
                </c:pt>
                <c:pt idx="39">
                  <c:v>4.41E-2</c:v>
                </c:pt>
                <c:pt idx="40">
                  <c:v>4.4399999999999995E-2</c:v>
                </c:pt>
                <c:pt idx="41">
                  <c:v>4.4699999999999997E-2</c:v>
                </c:pt>
                <c:pt idx="42">
                  <c:v>4.4699999999999997E-2</c:v>
                </c:pt>
                <c:pt idx="43">
                  <c:v>4.4999999999999998E-2</c:v>
                </c:pt>
                <c:pt idx="44">
                  <c:v>4.4999999999999998E-2</c:v>
                </c:pt>
                <c:pt idx="45">
                  <c:v>4.5299999999999993E-2</c:v>
                </c:pt>
                <c:pt idx="46">
                  <c:v>4.5299999999999993E-2</c:v>
                </c:pt>
                <c:pt idx="47">
                  <c:v>4.5299999999999993E-2</c:v>
                </c:pt>
                <c:pt idx="48">
                  <c:v>4.5599999999999995E-2</c:v>
                </c:pt>
                <c:pt idx="49">
                  <c:v>4.5599999999999995E-2</c:v>
                </c:pt>
                <c:pt idx="50">
                  <c:v>4.5599999999999995E-2</c:v>
                </c:pt>
                <c:pt idx="51">
                  <c:v>4.5599999999999995E-2</c:v>
                </c:pt>
                <c:pt idx="52">
                  <c:v>4.5599999999999995E-2</c:v>
                </c:pt>
                <c:pt idx="53">
                  <c:v>4.5899999999999996E-2</c:v>
                </c:pt>
                <c:pt idx="54">
                  <c:v>4.5899999999999996E-2</c:v>
                </c:pt>
                <c:pt idx="55">
                  <c:v>4.5899999999999996E-2</c:v>
                </c:pt>
                <c:pt idx="56">
                  <c:v>4.5899999999999996E-2</c:v>
                </c:pt>
                <c:pt idx="57">
                  <c:v>4.5899999999999996E-2</c:v>
                </c:pt>
                <c:pt idx="58">
                  <c:v>4.5899999999999996E-2</c:v>
                </c:pt>
                <c:pt idx="59">
                  <c:v>4.5899999999999996E-2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Main!$AD$2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Main!$AD$3:$AD$62</c:f>
              <c:numCache>
                <c:formatCode>General</c:formatCode>
                <c:ptCount val="60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0.06</c:v>
                </c:pt>
                <c:pt idx="15">
                  <c:v>0.06</c:v>
                </c:pt>
                <c:pt idx="16">
                  <c:v>0.06</c:v>
                </c:pt>
                <c:pt idx="17">
                  <c:v>0.06</c:v>
                </c:pt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  <c:pt idx="48">
                  <c:v>0.06</c:v>
                </c:pt>
                <c:pt idx="49">
                  <c:v>0.06</c:v>
                </c:pt>
                <c:pt idx="50">
                  <c:v>0.06</c:v>
                </c:pt>
                <c:pt idx="51">
                  <c:v>0.06</c:v>
                </c:pt>
                <c:pt idx="52">
                  <c:v>0.06</c:v>
                </c:pt>
                <c:pt idx="53">
                  <c:v>0.06</c:v>
                </c:pt>
                <c:pt idx="54">
                  <c:v>0.06</c:v>
                </c:pt>
                <c:pt idx="55">
                  <c:v>0.06</c:v>
                </c:pt>
                <c:pt idx="56">
                  <c:v>0.06</c:v>
                </c:pt>
                <c:pt idx="57">
                  <c:v>0.06</c:v>
                </c:pt>
                <c:pt idx="58">
                  <c:v>0.06</c:v>
                </c:pt>
                <c:pt idx="59">
                  <c:v>0.06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Main!$AE$2</c:f>
              <c:strCache>
                <c:ptCount val="1"/>
                <c:pt idx="0">
                  <c:v>Nom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Main!$AE$3:$AE$62</c:f>
              <c:numCache>
                <c:formatCode>General</c:formatCode>
                <c:ptCount val="6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Main!$AF$2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solidFill>
                <a:srgbClr val="FF330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Main!$AF$3:$AF$62</c:f>
              <c:numCache>
                <c:formatCode>General</c:formatCode>
                <c:ptCount val="60"/>
                <c:pt idx="0">
                  <c:v>3.5999999999999997E-2</c:v>
                </c:pt>
                <c:pt idx="1">
                  <c:v>3.5999999999999997E-2</c:v>
                </c:pt>
                <c:pt idx="2">
                  <c:v>3.5999999999999997E-2</c:v>
                </c:pt>
                <c:pt idx="3">
                  <c:v>3.5999999999999997E-2</c:v>
                </c:pt>
                <c:pt idx="4">
                  <c:v>3.5999999999999997E-2</c:v>
                </c:pt>
                <c:pt idx="5">
                  <c:v>3.5999999999999997E-2</c:v>
                </c:pt>
                <c:pt idx="6">
                  <c:v>3.5999999999999997E-2</c:v>
                </c:pt>
                <c:pt idx="7">
                  <c:v>3.5999999999999997E-2</c:v>
                </c:pt>
                <c:pt idx="8">
                  <c:v>3.5999999999999997E-2</c:v>
                </c:pt>
                <c:pt idx="9">
                  <c:v>3.5999999999999997E-2</c:v>
                </c:pt>
                <c:pt idx="10">
                  <c:v>3.5999999999999997E-2</c:v>
                </c:pt>
                <c:pt idx="11">
                  <c:v>3.5999999999999997E-2</c:v>
                </c:pt>
                <c:pt idx="12">
                  <c:v>3.5999999999999997E-2</c:v>
                </c:pt>
                <c:pt idx="13">
                  <c:v>3.5999999999999997E-2</c:v>
                </c:pt>
                <c:pt idx="14">
                  <c:v>3.5999999999999997E-2</c:v>
                </c:pt>
                <c:pt idx="15">
                  <c:v>3.5999999999999997E-2</c:v>
                </c:pt>
                <c:pt idx="16">
                  <c:v>3.5999999999999997E-2</c:v>
                </c:pt>
                <c:pt idx="17">
                  <c:v>3.5999999999999997E-2</c:v>
                </c:pt>
                <c:pt idx="18">
                  <c:v>3.5999999999999997E-2</c:v>
                </c:pt>
                <c:pt idx="19">
                  <c:v>3.5999999999999997E-2</c:v>
                </c:pt>
                <c:pt idx="20">
                  <c:v>3.5999999999999997E-2</c:v>
                </c:pt>
                <c:pt idx="21">
                  <c:v>3.5999999999999997E-2</c:v>
                </c:pt>
                <c:pt idx="22">
                  <c:v>3.5999999999999997E-2</c:v>
                </c:pt>
                <c:pt idx="23">
                  <c:v>3.5999999999999997E-2</c:v>
                </c:pt>
                <c:pt idx="24">
                  <c:v>3.5999999999999997E-2</c:v>
                </c:pt>
                <c:pt idx="25">
                  <c:v>3.5999999999999997E-2</c:v>
                </c:pt>
                <c:pt idx="26">
                  <c:v>3.5999999999999997E-2</c:v>
                </c:pt>
                <c:pt idx="27">
                  <c:v>3.5999999999999997E-2</c:v>
                </c:pt>
                <c:pt idx="28">
                  <c:v>3.5999999999999997E-2</c:v>
                </c:pt>
                <c:pt idx="29">
                  <c:v>3.5999999999999997E-2</c:v>
                </c:pt>
                <c:pt idx="30">
                  <c:v>3.5999999999999997E-2</c:v>
                </c:pt>
                <c:pt idx="31">
                  <c:v>3.5999999999999997E-2</c:v>
                </c:pt>
                <c:pt idx="32">
                  <c:v>3.5999999999999997E-2</c:v>
                </c:pt>
                <c:pt idx="33">
                  <c:v>3.5999999999999997E-2</c:v>
                </c:pt>
                <c:pt idx="34">
                  <c:v>3.5999999999999997E-2</c:v>
                </c:pt>
                <c:pt idx="35">
                  <c:v>3.5999999999999997E-2</c:v>
                </c:pt>
                <c:pt idx="36">
                  <c:v>3.5999999999999997E-2</c:v>
                </c:pt>
                <c:pt idx="37">
                  <c:v>3.5999999999999997E-2</c:v>
                </c:pt>
                <c:pt idx="38">
                  <c:v>3.5999999999999997E-2</c:v>
                </c:pt>
                <c:pt idx="39">
                  <c:v>3.5999999999999997E-2</c:v>
                </c:pt>
                <c:pt idx="40">
                  <c:v>3.5999999999999997E-2</c:v>
                </c:pt>
                <c:pt idx="41">
                  <c:v>3.5999999999999997E-2</c:v>
                </c:pt>
                <c:pt idx="42">
                  <c:v>3.5999999999999997E-2</c:v>
                </c:pt>
                <c:pt idx="43">
                  <c:v>3.5999999999999997E-2</c:v>
                </c:pt>
                <c:pt idx="44">
                  <c:v>3.5999999999999997E-2</c:v>
                </c:pt>
                <c:pt idx="45">
                  <c:v>3.5999999999999997E-2</c:v>
                </c:pt>
                <c:pt idx="46">
                  <c:v>3.5999999999999997E-2</c:v>
                </c:pt>
                <c:pt idx="47">
                  <c:v>3.5999999999999997E-2</c:v>
                </c:pt>
                <c:pt idx="48">
                  <c:v>3.5999999999999997E-2</c:v>
                </c:pt>
                <c:pt idx="49">
                  <c:v>3.5999999999999997E-2</c:v>
                </c:pt>
                <c:pt idx="50">
                  <c:v>3.5999999999999997E-2</c:v>
                </c:pt>
                <c:pt idx="51">
                  <c:v>3.5999999999999997E-2</c:v>
                </c:pt>
                <c:pt idx="52">
                  <c:v>3.5999999999999997E-2</c:v>
                </c:pt>
                <c:pt idx="53">
                  <c:v>3.5999999999999997E-2</c:v>
                </c:pt>
                <c:pt idx="54">
                  <c:v>3.5999999999999997E-2</c:v>
                </c:pt>
                <c:pt idx="55">
                  <c:v>3.5999999999999997E-2</c:v>
                </c:pt>
                <c:pt idx="56">
                  <c:v>3.5999999999999997E-2</c:v>
                </c:pt>
                <c:pt idx="57">
                  <c:v>3.5999999999999997E-2</c:v>
                </c:pt>
                <c:pt idx="58">
                  <c:v>3.5999999999999997E-2</c:v>
                </c:pt>
                <c:pt idx="59">
                  <c:v>3.5999999999999997E-2</c:v>
                </c:pt>
              </c:numCache>
            </c:numRef>
          </c:yVal>
          <c:smooth val="1"/>
        </c:ser>
        <c:axId val="152226048"/>
        <c:axId val="158431872"/>
      </c:scatterChart>
      <c:valAx>
        <c:axId val="152226048"/>
        <c:scaling>
          <c:orientation val="minMax"/>
        </c:scaling>
        <c:delete val="1"/>
        <c:axPos val="b"/>
        <c:majorGridlines>
          <c:spPr>
            <a:ln>
              <a:prstDash val="sysDot"/>
            </a:ln>
          </c:spPr>
        </c:majorGridlines>
        <c:numFmt formatCode="m/d/yyyy\ h:mm" sourceLinked="1"/>
        <c:tickLblPos val="none"/>
        <c:crossAx val="158431872"/>
        <c:crosses val="autoZero"/>
        <c:crossBetween val="midCat"/>
      </c:valAx>
      <c:valAx>
        <c:axId val="158431872"/>
        <c:scaling>
          <c:orientation val="minMax"/>
          <c:max val="8.4000000000000047E-2"/>
          <c:min val="1.1999999999999997E-2"/>
        </c:scaling>
        <c:axPos val="l"/>
        <c:majorGridlines>
          <c:spPr>
            <a:ln>
              <a:prstDash val="sysDot"/>
            </a:ln>
          </c:spPr>
        </c:majorGridlines>
        <c:numFmt formatCode="General" sourceLinked="1"/>
        <c:tickLblPos val="nextTo"/>
        <c:crossAx val="152226048"/>
        <c:crosses val="autoZero"/>
        <c:crossBetween val="midCat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6075216909439491"/>
          <c:y val="0.10568825955579082"/>
          <c:w val="0.75608239665916765"/>
          <c:h val="0.82593616974348749"/>
        </c:manualLayout>
      </c:layout>
      <c:scatterChart>
        <c:scatterStyle val="smoothMarker"/>
        <c:ser>
          <c:idx val="0"/>
          <c:order val="0"/>
          <c:tx>
            <c:strRef>
              <c:f>Main!$AH$2</c:f>
              <c:strCache>
                <c:ptCount val="1"/>
                <c:pt idx="0">
                  <c:v>Current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2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Main!$AH$3:$AH$62</c:f>
              <c:numCache>
                <c:formatCode>General</c:formatCode>
                <c:ptCount val="60"/>
                <c:pt idx="0">
                  <c:v>850</c:v>
                </c:pt>
                <c:pt idx="1">
                  <c:v>850</c:v>
                </c:pt>
                <c:pt idx="2">
                  <c:v>850</c:v>
                </c:pt>
                <c:pt idx="3">
                  <c:v>850</c:v>
                </c:pt>
                <c:pt idx="4">
                  <c:v>850</c:v>
                </c:pt>
                <c:pt idx="5">
                  <c:v>850</c:v>
                </c:pt>
                <c:pt idx="6">
                  <c:v>850</c:v>
                </c:pt>
                <c:pt idx="7">
                  <c:v>850</c:v>
                </c:pt>
                <c:pt idx="8">
                  <c:v>850</c:v>
                </c:pt>
                <c:pt idx="9">
                  <c:v>850</c:v>
                </c:pt>
                <c:pt idx="10">
                  <c:v>850</c:v>
                </c:pt>
                <c:pt idx="11">
                  <c:v>850</c:v>
                </c:pt>
                <c:pt idx="12">
                  <c:v>850</c:v>
                </c:pt>
                <c:pt idx="13">
                  <c:v>850</c:v>
                </c:pt>
                <c:pt idx="14">
                  <c:v>850</c:v>
                </c:pt>
                <c:pt idx="15">
                  <c:v>850</c:v>
                </c:pt>
                <c:pt idx="16">
                  <c:v>850</c:v>
                </c:pt>
                <c:pt idx="17">
                  <c:v>850</c:v>
                </c:pt>
                <c:pt idx="18">
                  <c:v>850</c:v>
                </c:pt>
                <c:pt idx="19">
                  <c:v>850</c:v>
                </c:pt>
                <c:pt idx="20">
                  <c:v>850</c:v>
                </c:pt>
                <c:pt idx="21">
                  <c:v>850</c:v>
                </c:pt>
                <c:pt idx="22">
                  <c:v>850</c:v>
                </c:pt>
                <c:pt idx="23">
                  <c:v>850</c:v>
                </c:pt>
                <c:pt idx="24">
                  <c:v>850</c:v>
                </c:pt>
                <c:pt idx="25">
                  <c:v>850</c:v>
                </c:pt>
                <c:pt idx="26">
                  <c:v>850</c:v>
                </c:pt>
                <c:pt idx="27">
                  <c:v>850</c:v>
                </c:pt>
                <c:pt idx="28">
                  <c:v>850</c:v>
                </c:pt>
                <c:pt idx="29">
                  <c:v>850</c:v>
                </c:pt>
                <c:pt idx="30">
                  <c:v>850</c:v>
                </c:pt>
                <c:pt idx="31">
                  <c:v>850</c:v>
                </c:pt>
                <c:pt idx="32">
                  <c:v>850</c:v>
                </c:pt>
                <c:pt idx="33">
                  <c:v>850</c:v>
                </c:pt>
                <c:pt idx="34">
                  <c:v>850</c:v>
                </c:pt>
                <c:pt idx="35">
                  <c:v>850</c:v>
                </c:pt>
                <c:pt idx="36">
                  <c:v>850</c:v>
                </c:pt>
                <c:pt idx="37">
                  <c:v>850</c:v>
                </c:pt>
                <c:pt idx="38">
                  <c:v>850</c:v>
                </c:pt>
                <c:pt idx="39">
                  <c:v>850</c:v>
                </c:pt>
                <c:pt idx="40">
                  <c:v>850</c:v>
                </c:pt>
                <c:pt idx="41">
                  <c:v>850</c:v>
                </c:pt>
                <c:pt idx="42">
                  <c:v>850</c:v>
                </c:pt>
                <c:pt idx="43">
                  <c:v>850</c:v>
                </c:pt>
                <c:pt idx="44">
                  <c:v>850</c:v>
                </c:pt>
                <c:pt idx="45">
                  <c:v>850</c:v>
                </c:pt>
                <c:pt idx="46">
                  <c:v>850</c:v>
                </c:pt>
                <c:pt idx="47">
                  <c:v>850</c:v>
                </c:pt>
                <c:pt idx="48">
                  <c:v>850</c:v>
                </c:pt>
                <c:pt idx="49">
                  <c:v>850</c:v>
                </c:pt>
                <c:pt idx="50">
                  <c:v>850</c:v>
                </c:pt>
                <c:pt idx="51">
                  <c:v>850</c:v>
                </c:pt>
                <c:pt idx="52">
                  <c:v>850</c:v>
                </c:pt>
                <c:pt idx="53">
                  <c:v>850</c:v>
                </c:pt>
                <c:pt idx="54">
                  <c:v>850</c:v>
                </c:pt>
                <c:pt idx="55">
                  <c:v>850</c:v>
                </c:pt>
                <c:pt idx="56">
                  <c:v>850</c:v>
                </c:pt>
                <c:pt idx="57">
                  <c:v>850</c:v>
                </c:pt>
                <c:pt idx="58">
                  <c:v>850</c:v>
                </c:pt>
                <c:pt idx="59">
                  <c:v>850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Main!$AI$2</c:f>
              <c:strCache>
                <c:ptCount val="1"/>
                <c:pt idx="0">
                  <c:v>+ 3σ</c:v>
                </c:pt>
              </c:strCache>
            </c:strRef>
          </c:tx>
          <c:spPr>
            <a:ln w="3175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Main!$AI$3:$AI$62</c:f>
              <c:numCache>
                <c:formatCode>General</c:formatCode>
                <c:ptCount val="60"/>
                <c:pt idx="0">
                  <c:v>850.9</c:v>
                </c:pt>
                <c:pt idx="1">
                  <c:v>850.9</c:v>
                </c:pt>
                <c:pt idx="2">
                  <c:v>850.9</c:v>
                </c:pt>
                <c:pt idx="3">
                  <c:v>850.9</c:v>
                </c:pt>
                <c:pt idx="4">
                  <c:v>850.9</c:v>
                </c:pt>
                <c:pt idx="5">
                  <c:v>850.9</c:v>
                </c:pt>
                <c:pt idx="6">
                  <c:v>850.9</c:v>
                </c:pt>
                <c:pt idx="7">
                  <c:v>850.9</c:v>
                </c:pt>
                <c:pt idx="8">
                  <c:v>850.9</c:v>
                </c:pt>
                <c:pt idx="9">
                  <c:v>850.9</c:v>
                </c:pt>
                <c:pt idx="10">
                  <c:v>850.9</c:v>
                </c:pt>
                <c:pt idx="11">
                  <c:v>850.9</c:v>
                </c:pt>
                <c:pt idx="12">
                  <c:v>850.9</c:v>
                </c:pt>
                <c:pt idx="13">
                  <c:v>850.9</c:v>
                </c:pt>
                <c:pt idx="14">
                  <c:v>850.9</c:v>
                </c:pt>
                <c:pt idx="15">
                  <c:v>850.9</c:v>
                </c:pt>
                <c:pt idx="16">
                  <c:v>850.9</c:v>
                </c:pt>
                <c:pt idx="17">
                  <c:v>850.9</c:v>
                </c:pt>
                <c:pt idx="18">
                  <c:v>850.9</c:v>
                </c:pt>
                <c:pt idx="19">
                  <c:v>850.9</c:v>
                </c:pt>
                <c:pt idx="20">
                  <c:v>850.9</c:v>
                </c:pt>
                <c:pt idx="21">
                  <c:v>850.9</c:v>
                </c:pt>
                <c:pt idx="22">
                  <c:v>850.9</c:v>
                </c:pt>
                <c:pt idx="23">
                  <c:v>850.9</c:v>
                </c:pt>
                <c:pt idx="24">
                  <c:v>850.9</c:v>
                </c:pt>
                <c:pt idx="25">
                  <c:v>850.9</c:v>
                </c:pt>
                <c:pt idx="26">
                  <c:v>850.9</c:v>
                </c:pt>
                <c:pt idx="27">
                  <c:v>850.9</c:v>
                </c:pt>
                <c:pt idx="28">
                  <c:v>850.9</c:v>
                </c:pt>
                <c:pt idx="29">
                  <c:v>850.9</c:v>
                </c:pt>
                <c:pt idx="30">
                  <c:v>850.9</c:v>
                </c:pt>
                <c:pt idx="31">
                  <c:v>850.9</c:v>
                </c:pt>
                <c:pt idx="32">
                  <c:v>850.9</c:v>
                </c:pt>
                <c:pt idx="33">
                  <c:v>850.9</c:v>
                </c:pt>
                <c:pt idx="34">
                  <c:v>850.9</c:v>
                </c:pt>
                <c:pt idx="35">
                  <c:v>850.9</c:v>
                </c:pt>
                <c:pt idx="36">
                  <c:v>850.9</c:v>
                </c:pt>
                <c:pt idx="37">
                  <c:v>850.9</c:v>
                </c:pt>
                <c:pt idx="38">
                  <c:v>850.9</c:v>
                </c:pt>
                <c:pt idx="39">
                  <c:v>850.9</c:v>
                </c:pt>
                <c:pt idx="40">
                  <c:v>850.9</c:v>
                </c:pt>
                <c:pt idx="41">
                  <c:v>850.9</c:v>
                </c:pt>
                <c:pt idx="42">
                  <c:v>850.9</c:v>
                </c:pt>
                <c:pt idx="43">
                  <c:v>850.9</c:v>
                </c:pt>
                <c:pt idx="44">
                  <c:v>850.9</c:v>
                </c:pt>
                <c:pt idx="45">
                  <c:v>850.9</c:v>
                </c:pt>
                <c:pt idx="46">
                  <c:v>850.9</c:v>
                </c:pt>
                <c:pt idx="47">
                  <c:v>850.9</c:v>
                </c:pt>
                <c:pt idx="48">
                  <c:v>850.9</c:v>
                </c:pt>
                <c:pt idx="49">
                  <c:v>850.9</c:v>
                </c:pt>
                <c:pt idx="50">
                  <c:v>850.9</c:v>
                </c:pt>
                <c:pt idx="51">
                  <c:v>850.9</c:v>
                </c:pt>
                <c:pt idx="52">
                  <c:v>850.9</c:v>
                </c:pt>
                <c:pt idx="53">
                  <c:v>850.9</c:v>
                </c:pt>
                <c:pt idx="54">
                  <c:v>850.9</c:v>
                </c:pt>
                <c:pt idx="55">
                  <c:v>850.9</c:v>
                </c:pt>
                <c:pt idx="56">
                  <c:v>850.9</c:v>
                </c:pt>
                <c:pt idx="57">
                  <c:v>850.9</c:v>
                </c:pt>
                <c:pt idx="58">
                  <c:v>850.9</c:v>
                </c:pt>
                <c:pt idx="59">
                  <c:v>850.9</c:v>
                </c:pt>
              </c:numCache>
            </c:numRef>
          </c:yVal>
          <c:smooth val="1"/>
        </c:ser>
        <c:ser>
          <c:idx val="1"/>
          <c:order val="2"/>
          <c:tx>
            <c:strRef>
              <c:f>Main!$AJ$2</c:f>
              <c:strCache>
                <c:ptCount val="1"/>
                <c:pt idx="0">
                  <c:v>Avg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Main!$AJ$3:$AJ$62</c:f>
              <c:numCache>
                <c:formatCode>General</c:formatCode>
                <c:ptCount val="60"/>
                <c:pt idx="0">
                  <c:v>850</c:v>
                </c:pt>
                <c:pt idx="1">
                  <c:v>850</c:v>
                </c:pt>
                <c:pt idx="2">
                  <c:v>850</c:v>
                </c:pt>
                <c:pt idx="3">
                  <c:v>850</c:v>
                </c:pt>
                <c:pt idx="4">
                  <c:v>850</c:v>
                </c:pt>
                <c:pt idx="5">
                  <c:v>850</c:v>
                </c:pt>
                <c:pt idx="6">
                  <c:v>850</c:v>
                </c:pt>
                <c:pt idx="7">
                  <c:v>850</c:v>
                </c:pt>
                <c:pt idx="8">
                  <c:v>850</c:v>
                </c:pt>
                <c:pt idx="9">
                  <c:v>850</c:v>
                </c:pt>
                <c:pt idx="10">
                  <c:v>850</c:v>
                </c:pt>
                <c:pt idx="11">
                  <c:v>850</c:v>
                </c:pt>
                <c:pt idx="12">
                  <c:v>850</c:v>
                </c:pt>
                <c:pt idx="13">
                  <c:v>850</c:v>
                </c:pt>
                <c:pt idx="14">
                  <c:v>850</c:v>
                </c:pt>
                <c:pt idx="15">
                  <c:v>850</c:v>
                </c:pt>
                <c:pt idx="16">
                  <c:v>850</c:v>
                </c:pt>
                <c:pt idx="17">
                  <c:v>850</c:v>
                </c:pt>
                <c:pt idx="18">
                  <c:v>850</c:v>
                </c:pt>
                <c:pt idx="19">
                  <c:v>850</c:v>
                </c:pt>
                <c:pt idx="20">
                  <c:v>850</c:v>
                </c:pt>
                <c:pt idx="21">
                  <c:v>850</c:v>
                </c:pt>
                <c:pt idx="22">
                  <c:v>850</c:v>
                </c:pt>
                <c:pt idx="23">
                  <c:v>850</c:v>
                </c:pt>
                <c:pt idx="24">
                  <c:v>850</c:v>
                </c:pt>
                <c:pt idx="25">
                  <c:v>850</c:v>
                </c:pt>
                <c:pt idx="26">
                  <c:v>850</c:v>
                </c:pt>
                <c:pt idx="27">
                  <c:v>850</c:v>
                </c:pt>
                <c:pt idx="28">
                  <c:v>850</c:v>
                </c:pt>
                <c:pt idx="29">
                  <c:v>850</c:v>
                </c:pt>
                <c:pt idx="30">
                  <c:v>850</c:v>
                </c:pt>
                <c:pt idx="31">
                  <c:v>850</c:v>
                </c:pt>
                <c:pt idx="32">
                  <c:v>850</c:v>
                </c:pt>
                <c:pt idx="33">
                  <c:v>850</c:v>
                </c:pt>
                <c:pt idx="34">
                  <c:v>850</c:v>
                </c:pt>
                <c:pt idx="35">
                  <c:v>850</c:v>
                </c:pt>
                <c:pt idx="36">
                  <c:v>850</c:v>
                </c:pt>
                <c:pt idx="37">
                  <c:v>850</c:v>
                </c:pt>
                <c:pt idx="38">
                  <c:v>850</c:v>
                </c:pt>
                <c:pt idx="39">
                  <c:v>850</c:v>
                </c:pt>
                <c:pt idx="40">
                  <c:v>850</c:v>
                </c:pt>
                <c:pt idx="41">
                  <c:v>850</c:v>
                </c:pt>
                <c:pt idx="42">
                  <c:v>850</c:v>
                </c:pt>
                <c:pt idx="43">
                  <c:v>850</c:v>
                </c:pt>
                <c:pt idx="44">
                  <c:v>850</c:v>
                </c:pt>
                <c:pt idx="45">
                  <c:v>850</c:v>
                </c:pt>
                <c:pt idx="46">
                  <c:v>850</c:v>
                </c:pt>
                <c:pt idx="47">
                  <c:v>850</c:v>
                </c:pt>
                <c:pt idx="48">
                  <c:v>850</c:v>
                </c:pt>
                <c:pt idx="49">
                  <c:v>850</c:v>
                </c:pt>
                <c:pt idx="50">
                  <c:v>850</c:v>
                </c:pt>
                <c:pt idx="51">
                  <c:v>850</c:v>
                </c:pt>
                <c:pt idx="52">
                  <c:v>850</c:v>
                </c:pt>
                <c:pt idx="53">
                  <c:v>850</c:v>
                </c:pt>
                <c:pt idx="54">
                  <c:v>850</c:v>
                </c:pt>
                <c:pt idx="55">
                  <c:v>850</c:v>
                </c:pt>
                <c:pt idx="56">
                  <c:v>850</c:v>
                </c:pt>
                <c:pt idx="57">
                  <c:v>850</c:v>
                </c:pt>
                <c:pt idx="58">
                  <c:v>850</c:v>
                </c:pt>
                <c:pt idx="59">
                  <c:v>850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Main!$AK$2</c:f>
              <c:strCache>
                <c:ptCount val="1"/>
                <c:pt idx="0">
                  <c:v>- 3σ</c:v>
                </c:pt>
              </c:strCache>
            </c:strRef>
          </c:tx>
          <c:spPr>
            <a:ln w="63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Main!$AK$3:$AK$62</c:f>
              <c:numCache>
                <c:formatCode>General</c:formatCode>
                <c:ptCount val="60"/>
                <c:pt idx="0">
                  <c:v>849.1</c:v>
                </c:pt>
                <c:pt idx="1">
                  <c:v>849.1</c:v>
                </c:pt>
                <c:pt idx="2">
                  <c:v>849.1</c:v>
                </c:pt>
                <c:pt idx="3">
                  <c:v>849.1</c:v>
                </c:pt>
                <c:pt idx="4">
                  <c:v>849.1</c:v>
                </c:pt>
                <c:pt idx="5">
                  <c:v>849.1</c:v>
                </c:pt>
                <c:pt idx="6">
                  <c:v>849.1</c:v>
                </c:pt>
                <c:pt idx="7">
                  <c:v>849.1</c:v>
                </c:pt>
                <c:pt idx="8">
                  <c:v>849.1</c:v>
                </c:pt>
                <c:pt idx="9">
                  <c:v>849.1</c:v>
                </c:pt>
                <c:pt idx="10">
                  <c:v>849.1</c:v>
                </c:pt>
                <c:pt idx="11">
                  <c:v>849.1</c:v>
                </c:pt>
                <c:pt idx="12">
                  <c:v>849.1</c:v>
                </c:pt>
                <c:pt idx="13">
                  <c:v>849.1</c:v>
                </c:pt>
                <c:pt idx="14">
                  <c:v>849.1</c:v>
                </c:pt>
                <c:pt idx="15">
                  <c:v>849.1</c:v>
                </c:pt>
                <c:pt idx="16">
                  <c:v>849.1</c:v>
                </c:pt>
                <c:pt idx="17">
                  <c:v>849.1</c:v>
                </c:pt>
                <c:pt idx="18">
                  <c:v>849.1</c:v>
                </c:pt>
                <c:pt idx="19">
                  <c:v>849.1</c:v>
                </c:pt>
                <c:pt idx="20">
                  <c:v>849.1</c:v>
                </c:pt>
                <c:pt idx="21">
                  <c:v>849.1</c:v>
                </c:pt>
                <c:pt idx="22">
                  <c:v>849.1</c:v>
                </c:pt>
                <c:pt idx="23">
                  <c:v>849.1</c:v>
                </c:pt>
                <c:pt idx="24">
                  <c:v>849.1</c:v>
                </c:pt>
                <c:pt idx="25">
                  <c:v>849.1</c:v>
                </c:pt>
                <c:pt idx="26">
                  <c:v>849.1</c:v>
                </c:pt>
                <c:pt idx="27">
                  <c:v>849.1</c:v>
                </c:pt>
                <c:pt idx="28">
                  <c:v>849.1</c:v>
                </c:pt>
                <c:pt idx="29">
                  <c:v>849.1</c:v>
                </c:pt>
                <c:pt idx="30">
                  <c:v>849.1</c:v>
                </c:pt>
                <c:pt idx="31">
                  <c:v>849.1</c:v>
                </c:pt>
                <c:pt idx="32">
                  <c:v>849.1</c:v>
                </c:pt>
                <c:pt idx="33">
                  <c:v>849.1</c:v>
                </c:pt>
                <c:pt idx="34">
                  <c:v>849.1</c:v>
                </c:pt>
                <c:pt idx="35">
                  <c:v>849.1</c:v>
                </c:pt>
                <c:pt idx="36">
                  <c:v>849.1</c:v>
                </c:pt>
                <c:pt idx="37">
                  <c:v>849.1</c:v>
                </c:pt>
                <c:pt idx="38">
                  <c:v>849.1</c:v>
                </c:pt>
                <c:pt idx="39">
                  <c:v>849.1</c:v>
                </c:pt>
                <c:pt idx="40">
                  <c:v>849.1</c:v>
                </c:pt>
                <c:pt idx="41">
                  <c:v>849.1</c:v>
                </c:pt>
                <c:pt idx="42">
                  <c:v>849.1</c:v>
                </c:pt>
                <c:pt idx="43">
                  <c:v>849.1</c:v>
                </c:pt>
                <c:pt idx="44">
                  <c:v>849.1</c:v>
                </c:pt>
                <c:pt idx="45">
                  <c:v>849.1</c:v>
                </c:pt>
                <c:pt idx="46">
                  <c:v>849.1</c:v>
                </c:pt>
                <c:pt idx="47">
                  <c:v>849.1</c:v>
                </c:pt>
                <c:pt idx="48">
                  <c:v>849.1</c:v>
                </c:pt>
                <c:pt idx="49">
                  <c:v>849.1</c:v>
                </c:pt>
                <c:pt idx="50">
                  <c:v>849.1</c:v>
                </c:pt>
                <c:pt idx="51">
                  <c:v>849.1</c:v>
                </c:pt>
                <c:pt idx="52">
                  <c:v>849.1</c:v>
                </c:pt>
                <c:pt idx="53">
                  <c:v>849.1</c:v>
                </c:pt>
                <c:pt idx="54">
                  <c:v>849.1</c:v>
                </c:pt>
                <c:pt idx="55">
                  <c:v>849.1</c:v>
                </c:pt>
                <c:pt idx="56">
                  <c:v>849.1</c:v>
                </c:pt>
                <c:pt idx="57">
                  <c:v>849.1</c:v>
                </c:pt>
                <c:pt idx="58">
                  <c:v>849.1</c:v>
                </c:pt>
                <c:pt idx="59">
                  <c:v>849.1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Main!$AL$2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Main!$AL$3:$AL$62</c:f>
              <c:numCache>
                <c:formatCode>General</c:formatCode>
                <c:ptCount val="60"/>
                <c:pt idx="0">
                  <c:v>900</c:v>
                </c:pt>
                <c:pt idx="1">
                  <c:v>900</c:v>
                </c:pt>
                <c:pt idx="2">
                  <c:v>900</c:v>
                </c:pt>
                <c:pt idx="3">
                  <c:v>900</c:v>
                </c:pt>
                <c:pt idx="4">
                  <c:v>900</c:v>
                </c:pt>
                <c:pt idx="5">
                  <c:v>900</c:v>
                </c:pt>
                <c:pt idx="6">
                  <c:v>900</c:v>
                </c:pt>
                <c:pt idx="7">
                  <c:v>900</c:v>
                </c:pt>
                <c:pt idx="8">
                  <c:v>900</c:v>
                </c:pt>
                <c:pt idx="9">
                  <c:v>900</c:v>
                </c:pt>
                <c:pt idx="10">
                  <c:v>900</c:v>
                </c:pt>
                <c:pt idx="11">
                  <c:v>900</c:v>
                </c:pt>
                <c:pt idx="12">
                  <c:v>900</c:v>
                </c:pt>
                <c:pt idx="13">
                  <c:v>900</c:v>
                </c:pt>
                <c:pt idx="14">
                  <c:v>900</c:v>
                </c:pt>
                <c:pt idx="15">
                  <c:v>900</c:v>
                </c:pt>
                <c:pt idx="16">
                  <c:v>900</c:v>
                </c:pt>
                <c:pt idx="17">
                  <c:v>900</c:v>
                </c:pt>
                <c:pt idx="18">
                  <c:v>900</c:v>
                </c:pt>
                <c:pt idx="19">
                  <c:v>900</c:v>
                </c:pt>
                <c:pt idx="20">
                  <c:v>900</c:v>
                </c:pt>
                <c:pt idx="21">
                  <c:v>900</c:v>
                </c:pt>
                <c:pt idx="22">
                  <c:v>900</c:v>
                </c:pt>
                <c:pt idx="23">
                  <c:v>900</c:v>
                </c:pt>
                <c:pt idx="24">
                  <c:v>900</c:v>
                </c:pt>
                <c:pt idx="25">
                  <c:v>900</c:v>
                </c:pt>
                <c:pt idx="26">
                  <c:v>900</c:v>
                </c:pt>
                <c:pt idx="27">
                  <c:v>900</c:v>
                </c:pt>
                <c:pt idx="28">
                  <c:v>900</c:v>
                </c:pt>
                <c:pt idx="29">
                  <c:v>900</c:v>
                </c:pt>
                <c:pt idx="30">
                  <c:v>900</c:v>
                </c:pt>
                <c:pt idx="31">
                  <c:v>900</c:v>
                </c:pt>
                <c:pt idx="32">
                  <c:v>900</c:v>
                </c:pt>
                <c:pt idx="33">
                  <c:v>900</c:v>
                </c:pt>
                <c:pt idx="34">
                  <c:v>900</c:v>
                </c:pt>
                <c:pt idx="35">
                  <c:v>900</c:v>
                </c:pt>
                <c:pt idx="36">
                  <c:v>900</c:v>
                </c:pt>
                <c:pt idx="37">
                  <c:v>900</c:v>
                </c:pt>
                <c:pt idx="38">
                  <c:v>900</c:v>
                </c:pt>
                <c:pt idx="39">
                  <c:v>900</c:v>
                </c:pt>
                <c:pt idx="40">
                  <c:v>900</c:v>
                </c:pt>
                <c:pt idx="41">
                  <c:v>900</c:v>
                </c:pt>
                <c:pt idx="42">
                  <c:v>900</c:v>
                </c:pt>
                <c:pt idx="43">
                  <c:v>900</c:v>
                </c:pt>
                <c:pt idx="44">
                  <c:v>900</c:v>
                </c:pt>
                <c:pt idx="45">
                  <c:v>900</c:v>
                </c:pt>
                <c:pt idx="46">
                  <c:v>900</c:v>
                </c:pt>
                <c:pt idx="47">
                  <c:v>900</c:v>
                </c:pt>
                <c:pt idx="48">
                  <c:v>900</c:v>
                </c:pt>
                <c:pt idx="49">
                  <c:v>900</c:v>
                </c:pt>
                <c:pt idx="50">
                  <c:v>900</c:v>
                </c:pt>
                <c:pt idx="51">
                  <c:v>900</c:v>
                </c:pt>
                <c:pt idx="52">
                  <c:v>900</c:v>
                </c:pt>
                <c:pt idx="53">
                  <c:v>900</c:v>
                </c:pt>
                <c:pt idx="54">
                  <c:v>900</c:v>
                </c:pt>
                <c:pt idx="55">
                  <c:v>900</c:v>
                </c:pt>
                <c:pt idx="56">
                  <c:v>900</c:v>
                </c:pt>
                <c:pt idx="57">
                  <c:v>900</c:v>
                </c:pt>
                <c:pt idx="58">
                  <c:v>900</c:v>
                </c:pt>
                <c:pt idx="59">
                  <c:v>900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Main!$AM$2</c:f>
              <c:strCache>
                <c:ptCount val="1"/>
                <c:pt idx="0">
                  <c:v>Nom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Main!$AM$3:$AM$62</c:f>
              <c:numCache>
                <c:formatCode>General</c:formatCode>
                <c:ptCount val="60"/>
                <c:pt idx="0">
                  <c:v>850</c:v>
                </c:pt>
                <c:pt idx="1">
                  <c:v>850</c:v>
                </c:pt>
                <c:pt idx="2">
                  <c:v>850</c:v>
                </c:pt>
                <c:pt idx="3">
                  <c:v>850</c:v>
                </c:pt>
                <c:pt idx="4">
                  <c:v>850</c:v>
                </c:pt>
                <c:pt idx="5">
                  <c:v>850</c:v>
                </c:pt>
                <c:pt idx="6">
                  <c:v>850</c:v>
                </c:pt>
                <c:pt idx="7">
                  <c:v>850</c:v>
                </c:pt>
                <c:pt idx="8">
                  <c:v>850</c:v>
                </c:pt>
                <c:pt idx="9">
                  <c:v>850</c:v>
                </c:pt>
                <c:pt idx="10">
                  <c:v>850</c:v>
                </c:pt>
                <c:pt idx="11">
                  <c:v>850</c:v>
                </c:pt>
                <c:pt idx="12">
                  <c:v>850</c:v>
                </c:pt>
                <c:pt idx="13">
                  <c:v>850</c:v>
                </c:pt>
                <c:pt idx="14">
                  <c:v>850</c:v>
                </c:pt>
                <c:pt idx="15">
                  <c:v>850</c:v>
                </c:pt>
                <c:pt idx="16">
                  <c:v>850</c:v>
                </c:pt>
                <c:pt idx="17">
                  <c:v>850</c:v>
                </c:pt>
                <c:pt idx="18">
                  <c:v>850</c:v>
                </c:pt>
                <c:pt idx="19">
                  <c:v>850</c:v>
                </c:pt>
                <c:pt idx="20">
                  <c:v>850</c:v>
                </c:pt>
                <c:pt idx="21">
                  <c:v>850</c:v>
                </c:pt>
                <c:pt idx="22">
                  <c:v>850</c:v>
                </c:pt>
                <c:pt idx="23">
                  <c:v>850</c:v>
                </c:pt>
                <c:pt idx="24">
                  <c:v>850</c:v>
                </c:pt>
                <c:pt idx="25">
                  <c:v>850</c:v>
                </c:pt>
                <c:pt idx="26">
                  <c:v>850</c:v>
                </c:pt>
                <c:pt idx="27">
                  <c:v>850</c:v>
                </c:pt>
                <c:pt idx="28">
                  <c:v>850</c:v>
                </c:pt>
                <c:pt idx="29">
                  <c:v>850</c:v>
                </c:pt>
                <c:pt idx="30">
                  <c:v>850</c:v>
                </c:pt>
                <c:pt idx="31">
                  <c:v>850</c:v>
                </c:pt>
                <c:pt idx="32">
                  <c:v>850</c:v>
                </c:pt>
                <c:pt idx="33">
                  <c:v>850</c:v>
                </c:pt>
                <c:pt idx="34">
                  <c:v>850</c:v>
                </c:pt>
                <c:pt idx="35">
                  <c:v>850</c:v>
                </c:pt>
                <c:pt idx="36">
                  <c:v>850</c:v>
                </c:pt>
                <c:pt idx="37">
                  <c:v>850</c:v>
                </c:pt>
                <c:pt idx="38">
                  <c:v>850</c:v>
                </c:pt>
                <c:pt idx="39">
                  <c:v>850</c:v>
                </c:pt>
                <c:pt idx="40">
                  <c:v>850</c:v>
                </c:pt>
                <c:pt idx="41">
                  <c:v>850</c:v>
                </c:pt>
                <c:pt idx="42">
                  <c:v>850</c:v>
                </c:pt>
                <c:pt idx="43">
                  <c:v>850</c:v>
                </c:pt>
                <c:pt idx="44">
                  <c:v>850</c:v>
                </c:pt>
                <c:pt idx="45">
                  <c:v>850</c:v>
                </c:pt>
                <c:pt idx="46">
                  <c:v>850</c:v>
                </c:pt>
                <c:pt idx="47">
                  <c:v>850</c:v>
                </c:pt>
                <c:pt idx="48">
                  <c:v>850</c:v>
                </c:pt>
                <c:pt idx="49">
                  <c:v>850</c:v>
                </c:pt>
                <c:pt idx="50">
                  <c:v>850</c:v>
                </c:pt>
                <c:pt idx="51">
                  <c:v>850</c:v>
                </c:pt>
                <c:pt idx="52">
                  <c:v>850</c:v>
                </c:pt>
                <c:pt idx="53">
                  <c:v>850</c:v>
                </c:pt>
                <c:pt idx="54">
                  <c:v>850</c:v>
                </c:pt>
                <c:pt idx="55">
                  <c:v>850</c:v>
                </c:pt>
                <c:pt idx="56">
                  <c:v>850</c:v>
                </c:pt>
                <c:pt idx="57">
                  <c:v>850</c:v>
                </c:pt>
                <c:pt idx="58">
                  <c:v>850</c:v>
                </c:pt>
                <c:pt idx="59">
                  <c:v>850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Main!$AN$2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solidFill>
                <a:srgbClr val="FF330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Main!$AN$3:$AN$62</c:f>
              <c:numCache>
                <c:formatCode>General</c:formatCode>
                <c:ptCount val="60"/>
                <c:pt idx="0">
                  <c:v>800</c:v>
                </c:pt>
                <c:pt idx="1">
                  <c:v>800</c:v>
                </c:pt>
                <c:pt idx="2">
                  <c:v>800</c:v>
                </c:pt>
                <c:pt idx="3">
                  <c:v>800</c:v>
                </c:pt>
                <c:pt idx="4">
                  <c:v>800</c:v>
                </c:pt>
                <c:pt idx="5">
                  <c:v>800</c:v>
                </c:pt>
                <c:pt idx="6">
                  <c:v>800</c:v>
                </c:pt>
                <c:pt idx="7">
                  <c:v>800</c:v>
                </c:pt>
                <c:pt idx="8">
                  <c:v>800</c:v>
                </c:pt>
                <c:pt idx="9">
                  <c:v>800</c:v>
                </c:pt>
                <c:pt idx="10">
                  <c:v>800</c:v>
                </c:pt>
                <c:pt idx="11">
                  <c:v>800</c:v>
                </c:pt>
                <c:pt idx="12">
                  <c:v>800</c:v>
                </c:pt>
                <c:pt idx="13">
                  <c:v>800</c:v>
                </c:pt>
                <c:pt idx="14">
                  <c:v>800</c:v>
                </c:pt>
                <c:pt idx="15">
                  <c:v>800</c:v>
                </c:pt>
                <c:pt idx="16">
                  <c:v>800</c:v>
                </c:pt>
                <c:pt idx="17">
                  <c:v>800</c:v>
                </c:pt>
                <c:pt idx="18">
                  <c:v>800</c:v>
                </c:pt>
                <c:pt idx="19">
                  <c:v>800</c:v>
                </c:pt>
                <c:pt idx="20">
                  <c:v>800</c:v>
                </c:pt>
                <c:pt idx="21">
                  <c:v>800</c:v>
                </c:pt>
                <c:pt idx="22">
                  <c:v>800</c:v>
                </c:pt>
                <c:pt idx="23">
                  <c:v>800</c:v>
                </c:pt>
                <c:pt idx="24">
                  <c:v>800</c:v>
                </c:pt>
                <c:pt idx="25">
                  <c:v>800</c:v>
                </c:pt>
                <c:pt idx="26">
                  <c:v>800</c:v>
                </c:pt>
                <c:pt idx="27">
                  <c:v>800</c:v>
                </c:pt>
                <c:pt idx="28">
                  <c:v>800</c:v>
                </c:pt>
                <c:pt idx="29">
                  <c:v>800</c:v>
                </c:pt>
                <c:pt idx="30">
                  <c:v>800</c:v>
                </c:pt>
                <c:pt idx="31">
                  <c:v>800</c:v>
                </c:pt>
                <c:pt idx="32">
                  <c:v>800</c:v>
                </c:pt>
                <c:pt idx="33">
                  <c:v>800</c:v>
                </c:pt>
                <c:pt idx="34">
                  <c:v>800</c:v>
                </c:pt>
                <c:pt idx="35">
                  <c:v>800</c:v>
                </c:pt>
                <c:pt idx="36">
                  <c:v>800</c:v>
                </c:pt>
                <c:pt idx="37">
                  <c:v>800</c:v>
                </c:pt>
                <c:pt idx="38">
                  <c:v>800</c:v>
                </c:pt>
                <c:pt idx="39">
                  <c:v>800</c:v>
                </c:pt>
                <c:pt idx="40">
                  <c:v>800</c:v>
                </c:pt>
                <c:pt idx="41">
                  <c:v>800</c:v>
                </c:pt>
                <c:pt idx="42">
                  <c:v>800</c:v>
                </c:pt>
                <c:pt idx="43">
                  <c:v>800</c:v>
                </c:pt>
                <c:pt idx="44">
                  <c:v>800</c:v>
                </c:pt>
                <c:pt idx="45">
                  <c:v>800</c:v>
                </c:pt>
                <c:pt idx="46">
                  <c:v>800</c:v>
                </c:pt>
                <c:pt idx="47">
                  <c:v>800</c:v>
                </c:pt>
                <c:pt idx="48">
                  <c:v>800</c:v>
                </c:pt>
                <c:pt idx="49">
                  <c:v>800</c:v>
                </c:pt>
                <c:pt idx="50">
                  <c:v>800</c:v>
                </c:pt>
                <c:pt idx="51">
                  <c:v>800</c:v>
                </c:pt>
                <c:pt idx="52">
                  <c:v>800</c:v>
                </c:pt>
                <c:pt idx="53">
                  <c:v>800</c:v>
                </c:pt>
                <c:pt idx="54">
                  <c:v>800</c:v>
                </c:pt>
                <c:pt idx="55">
                  <c:v>800</c:v>
                </c:pt>
                <c:pt idx="56">
                  <c:v>800</c:v>
                </c:pt>
                <c:pt idx="57">
                  <c:v>800</c:v>
                </c:pt>
                <c:pt idx="58">
                  <c:v>800</c:v>
                </c:pt>
                <c:pt idx="59">
                  <c:v>800</c:v>
                </c:pt>
              </c:numCache>
            </c:numRef>
          </c:yVal>
          <c:smooth val="1"/>
        </c:ser>
        <c:axId val="159868032"/>
        <c:axId val="161423744"/>
      </c:scatterChart>
      <c:valAx>
        <c:axId val="159868032"/>
        <c:scaling>
          <c:orientation val="minMax"/>
        </c:scaling>
        <c:delete val="1"/>
        <c:axPos val="b"/>
        <c:majorGridlines>
          <c:spPr>
            <a:ln>
              <a:prstDash val="sysDot"/>
            </a:ln>
          </c:spPr>
        </c:majorGridlines>
        <c:numFmt formatCode="m/d/yyyy\ h:mm" sourceLinked="1"/>
        <c:tickLblPos val="none"/>
        <c:crossAx val="161423744"/>
        <c:crosses val="autoZero"/>
        <c:crossBetween val="midCat"/>
      </c:valAx>
      <c:valAx>
        <c:axId val="161423744"/>
        <c:scaling>
          <c:orientation val="minMax"/>
          <c:max val="1000"/>
          <c:min val="700"/>
        </c:scaling>
        <c:axPos val="l"/>
        <c:majorGridlines>
          <c:spPr>
            <a:ln>
              <a:prstDash val="sysDot"/>
            </a:ln>
          </c:spPr>
        </c:majorGridlines>
        <c:numFmt formatCode="General" sourceLinked="1"/>
        <c:tickLblPos val="nextTo"/>
        <c:crossAx val="159868032"/>
        <c:crosses val="autoZero"/>
        <c:crossBetween val="midCat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6075216909439491"/>
          <c:y val="0.10568825955579082"/>
          <c:w val="0.75608239665916765"/>
          <c:h val="0.82593616974348749"/>
        </c:manualLayout>
      </c:layout>
      <c:scatterChart>
        <c:scatterStyle val="smoothMarker"/>
        <c:ser>
          <c:idx val="0"/>
          <c:order val="0"/>
          <c:tx>
            <c:strRef>
              <c:f>Main!$AP$2</c:f>
              <c:strCache>
                <c:ptCount val="1"/>
                <c:pt idx="0">
                  <c:v>Current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3"/>
            <c:spPr>
              <a:solidFill>
                <a:srgbClr val="0000FF"/>
              </a:solidFill>
            </c:spPr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Main!$AP$3:$AP$62</c:f>
              <c:numCache>
                <c:formatCode>General</c:formatCode>
                <c:ptCount val="60"/>
                <c:pt idx="0">
                  <c:v>0.42299999999999999</c:v>
                </c:pt>
                <c:pt idx="1">
                  <c:v>0.42299999999999999</c:v>
                </c:pt>
                <c:pt idx="2">
                  <c:v>0.42399999999999999</c:v>
                </c:pt>
                <c:pt idx="3">
                  <c:v>0.42599999999999999</c:v>
                </c:pt>
                <c:pt idx="4">
                  <c:v>0.42399999999999999</c:v>
                </c:pt>
                <c:pt idx="5">
                  <c:v>0.42199999999999999</c:v>
                </c:pt>
                <c:pt idx="6">
                  <c:v>0.42499999999999999</c:v>
                </c:pt>
                <c:pt idx="7">
                  <c:v>0.42</c:v>
                </c:pt>
                <c:pt idx="8">
                  <c:v>0.42399999999999999</c:v>
                </c:pt>
                <c:pt idx="9">
                  <c:v>0.42399999999999999</c:v>
                </c:pt>
                <c:pt idx="10">
                  <c:v>0.42399999999999999</c:v>
                </c:pt>
                <c:pt idx="11">
                  <c:v>0.42099999999999999</c:v>
                </c:pt>
                <c:pt idx="12">
                  <c:v>0.42199999999999999</c:v>
                </c:pt>
                <c:pt idx="13">
                  <c:v>0.42299999999999999</c:v>
                </c:pt>
                <c:pt idx="14">
                  <c:v>0.42399999999999999</c:v>
                </c:pt>
                <c:pt idx="15">
                  <c:v>0.42</c:v>
                </c:pt>
                <c:pt idx="16">
                  <c:v>0.42399999999999999</c:v>
                </c:pt>
                <c:pt idx="17">
                  <c:v>0.42299999999999999</c:v>
                </c:pt>
                <c:pt idx="18">
                  <c:v>0.42199999999999999</c:v>
                </c:pt>
                <c:pt idx="19">
                  <c:v>0.42499999999999999</c:v>
                </c:pt>
                <c:pt idx="20">
                  <c:v>0.42499999999999999</c:v>
                </c:pt>
                <c:pt idx="21">
                  <c:v>0.42599999999999999</c:v>
                </c:pt>
                <c:pt idx="22">
                  <c:v>0.42199999999999999</c:v>
                </c:pt>
                <c:pt idx="23">
                  <c:v>0.42199999999999999</c:v>
                </c:pt>
                <c:pt idx="24">
                  <c:v>0.42299999999999999</c:v>
                </c:pt>
                <c:pt idx="25">
                  <c:v>0.42299999999999999</c:v>
                </c:pt>
                <c:pt idx="26">
                  <c:v>0.42299999999999999</c:v>
                </c:pt>
                <c:pt idx="27">
                  <c:v>0.42</c:v>
                </c:pt>
                <c:pt idx="28">
                  <c:v>0.42299999999999999</c:v>
                </c:pt>
                <c:pt idx="29">
                  <c:v>0.42299999999999999</c:v>
                </c:pt>
                <c:pt idx="30">
                  <c:v>0.42299999999999999</c:v>
                </c:pt>
                <c:pt idx="31">
                  <c:v>0.42399999999999999</c:v>
                </c:pt>
                <c:pt idx="32">
                  <c:v>0.42299999999999999</c:v>
                </c:pt>
                <c:pt idx="33">
                  <c:v>0.42199999999999999</c:v>
                </c:pt>
                <c:pt idx="34">
                  <c:v>0.42199999999999999</c:v>
                </c:pt>
                <c:pt idx="35">
                  <c:v>0.42599999999999999</c:v>
                </c:pt>
                <c:pt idx="36">
                  <c:v>0.42299999999999999</c:v>
                </c:pt>
                <c:pt idx="37">
                  <c:v>0.42299999999999999</c:v>
                </c:pt>
                <c:pt idx="38">
                  <c:v>0.42299999999999999</c:v>
                </c:pt>
                <c:pt idx="39">
                  <c:v>0.42099999999999999</c:v>
                </c:pt>
                <c:pt idx="40">
                  <c:v>0.42399999999999999</c:v>
                </c:pt>
                <c:pt idx="41">
                  <c:v>0.42099999999999999</c:v>
                </c:pt>
                <c:pt idx="42">
                  <c:v>0.42299999999999999</c:v>
                </c:pt>
                <c:pt idx="43">
                  <c:v>0.42</c:v>
                </c:pt>
                <c:pt idx="44">
                  <c:v>0.42399999999999999</c:v>
                </c:pt>
                <c:pt idx="45">
                  <c:v>0.42099999999999999</c:v>
                </c:pt>
                <c:pt idx="46">
                  <c:v>0.42399999999999999</c:v>
                </c:pt>
                <c:pt idx="47">
                  <c:v>0.42299999999999999</c:v>
                </c:pt>
                <c:pt idx="48">
                  <c:v>0.42199999999999999</c:v>
                </c:pt>
                <c:pt idx="49">
                  <c:v>0.42399999999999999</c:v>
                </c:pt>
                <c:pt idx="50">
                  <c:v>0.42499999999999999</c:v>
                </c:pt>
                <c:pt idx="51">
                  <c:v>0.42399999999999999</c:v>
                </c:pt>
                <c:pt idx="52">
                  <c:v>0.42499999999999999</c:v>
                </c:pt>
                <c:pt idx="53">
                  <c:v>0.42699999999999999</c:v>
                </c:pt>
                <c:pt idx="54">
                  <c:v>0.42299999999999999</c:v>
                </c:pt>
                <c:pt idx="55">
                  <c:v>0.42199999999999999</c:v>
                </c:pt>
                <c:pt idx="56">
                  <c:v>0.42199999999999999</c:v>
                </c:pt>
                <c:pt idx="57">
                  <c:v>0.42499999999999999</c:v>
                </c:pt>
                <c:pt idx="58">
                  <c:v>0.42299999999999999</c:v>
                </c:pt>
                <c:pt idx="59">
                  <c:v>0.42299999999999999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Main!$AQ$2</c:f>
              <c:strCache>
                <c:ptCount val="1"/>
                <c:pt idx="0">
                  <c:v>+ 3σ</c:v>
                </c:pt>
              </c:strCache>
            </c:strRef>
          </c:tx>
          <c:spPr>
            <a:ln w="3175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Main!$AQ$3:$AQ$62</c:f>
              <c:numCache>
                <c:formatCode>General</c:formatCode>
                <c:ptCount val="60"/>
                <c:pt idx="0">
                  <c:v>0.43190000000000001</c:v>
                </c:pt>
                <c:pt idx="1">
                  <c:v>0.43190000000000001</c:v>
                </c:pt>
                <c:pt idx="2">
                  <c:v>0.43190000000000001</c:v>
                </c:pt>
                <c:pt idx="3">
                  <c:v>0.43190000000000001</c:v>
                </c:pt>
                <c:pt idx="4">
                  <c:v>0.43190000000000001</c:v>
                </c:pt>
                <c:pt idx="5">
                  <c:v>0.43290000000000001</c:v>
                </c:pt>
                <c:pt idx="6">
                  <c:v>0.43290000000000001</c:v>
                </c:pt>
                <c:pt idx="7">
                  <c:v>0.43290000000000001</c:v>
                </c:pt>
                <c:pt idx="8">
                  <c:v>0.43259999999999998</c:v>
                </c:pt>
                <c:pt idx="9">
                  <c:v>0.43259999999999998</c:v>
                </c:pt>
                <c:pt idx="10">
                  <c:v>0.43259999999999998</c:v>
                </c:pt>
                <c:pt idx="11">
                  <c:v>0.43259999999999998</c:v>
                </c:pt>
                <c:pt idx="12">
                  <c:v>0.43259999999999998</c:v>
                </c:pt>
                <c:pt idx="13">
                  <c:v>0.43259999999999998</c:v>
                </c:pt>
                <c:pt idx="14">
                  <c:v>0.43259999999999998</c:v>
                </c:pt>
                <c:pt idx="15">
                  <c:v>0.43229999999999996</c:v>
                </c:pt>
                <c:pt idx="16">
                  <c:v>0.43229999999999996</c:v>
                </c:pt>
                <c:pt idx="17">
                  <c:v>0.43229999999999996</c:v>
                </c:pt>
                <c:pt idx="18">
                  <c:v>0.43229999999999996</c:v>
                </c:pt>
                <c:pt idx="19">
                  <c:v>0.43229999999999996</c:v>
                </c:pt>
                <c:pt idx="20">
                  <c:v>0.43229999999999996</c:v>
                </c:pt>
                <c:pt idx="21">
                  <c:v>0.43229999999999996</c:v>
                </c:pt>
                <c:pt idx="22">
                  <c:v>0.43229999999999996</c:v>
                </c:pt>
                <c:pt idx="23">
                  <c:v>0.43229999999999996</c:v>
                </c:pt>
                <c:pt idx="24">
                  <c:v>0.432</c:v>
                </c:pt>
                <c:pt idx="25">
                  <c:v>0.432</c:v>
                </c:pt>
                <c:pt idx="26">
                  <c:v>0.432</c:v>
                </c:pt>
                <c:pt idx="27">
                  <c:v>0.432</c:v>
                </c:pt>
                <c:pt idx="28">
                  <c:v>0.432</c:v>
                </c:pt>
                <c:pt idx="29">
                  <c:v>0.432</c:v>
                </c:pt>
                <c:pt idx="30">
                  <c:v>0.432</c:v>
                </c:pt>
                <c:pt idx="31">
                  <c:v>0.42869999999999997</c:v>
                </c:pt>
                <c:pt idx="32">
                  <c:v>0.4299</c:v>
                </c:pt>
                <c:pt idx="33">
                  <c:v>0.44109999999999999</c:v>
                </c:pt>
                <c:pt idx="34">
                  <c:v>0.43869999999999998</c:v>
                </c:pt>
                <c:pt idx="35">
                  <c:v>0.4365</c:v>
                </c:pt>
                <c:pt idx="36">
                  <c:v>0.43529999999999996</c:v>
                </c:pt>
                <c:pt idx="37">
                  <c:v>0.43540000000000001</c:v>
                </c:pt>
                <c:pt idx="38">
                  <c:v>0.43479999999999996</c:v>
                </c:pt>
                <c:pt idx="39">
                  <c:v>0.43319999999999997</c:v>
                </c:pt>
                <c:pt idx="40">
                  <c:v>0.43290000000000001</c:v>
                </c:pt>
                <c:pt idx="41">
                  <c:v>0.43259999999999998</c:v>
                </c:pt>
                <c:pt idx="42">
                  <c:v>0.432</c:v>
                </c:pt>
                <c:pt idx="43">
                  <c:v>0.43169999999999997</c:v>
                </c:pt>
                <c:pt idx="44">
                  <c:v>0.43169999999999997</c:v>
                </c:pt>
                <c:pt idx="45">
                  <c:v>0.43140000000000001</c:v>
                </c:pt>
                <c:pt idx="46">
                  <c:v>0.43109999999999998</c:v>
                </c:pt>
                <c:pt idx="47">
                  <c:v>0.43109999999999998</c:v>
                </c:pt>
                <c:pt idx="48">
                  <c:v>0.43079999999999996</c:v>
                </c:pt>
                <c:pt idx="49">
                  <c:v>0.43079999999999996</c:v>
                </c:pt>
                <c:pt idx="50">
                  <c:v>0.43049999999999999</c:v>
                </c:pt>
                <c:pt idx="51">
                  <c:v>0.43049999999999999</c:v>
                </c:pt>
                <c:pt idx="52">
                  <c:v>0.43019999999999997</c:v>
                </c:pt>
                <c:pt idx="53">
                  <c:v>0.43019999999999997</c:v>
                </c:pt>
                <c:pt idx="54">
                  <c:v>0.43019999999999997</c:v>
                </c:pt>
                <c:pt idx="55">
                  <c:v>0.43019999999999997</c:v>
                </c:pt>
                <c:pt idx="56">
                  <c:v>0.4299</c:v>
                </c:pt>
                <c:pt idx="57">
                  <c:v>0.4299</c:v>
                </c:pt>
                <c:pt idx="58">
                  <c:v>0.4299</c:v>
                </c:pt>
                <c:pt idx="59">
                  <c:v>0.4299</c:v>
                </c:pt>
              </c:numCache>
            </c:numRef>
          </c:yVal>
          <c:smooth val="1"/>
        </c:ser>
        <c:ser>
          <c:idx val="1"/>
          <c:order val="2"/>
          <c:tx>
            <c:strRef>
              <c:f>Main!$AR$2</c:f>
              <c:strCache>
                <c:ptCount val="1"/>
                <c:pt idx="0">
                  <c:v>Avg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Main!$AR$3:$AR$62</c:f>
              <c:numCache>
                <c:formatCode>General</c:formatCode>
                <c:ptCount val="60"/>
                <c:pt idx="0">
                  <c:v>0.42199999999999999</c:v>
                </c:pt>
                <c:pt idx="1">
                  <c:v>0.42199999999999999</c:v>
                </c:pt>
                <c:pt idx="2">
                  <c:v>0.42199999999999999</c:v>
                </c:pt>
                <c:pt idx="3">
                  <c:v>0.42199999999999999</c:v>
                </c:pt>
                <c:pt idx="4">
                  <c:v>0.42199999999999999</c:v>
                </c:pt>
                <c:pt idx="5">
                  <c:v>0.42299999999999999</c:v>
                </c:pt>
                <c:pt idx="6">
                  <c:v>0.42299999999999999</c:v>
                </c:pt>
                <c:pt idx="7">
                  <c:v>0.42299999999999999</c:v>
                </c:pt>
                <c:pt idx="8">
                  <c:v>0.42299999999999999</c:v>
                </c:pt>
                <c:pt idx="9">
                  <c:v>0.42299999999999999</c:v>
                </c:pt>
                <c:pt idx="10">
                  <c:v>0.42299999999999999</c:v>
                </c:pt>
                <c:pt idx="11">
                  <c:v>0.42299999999999999</c:v>
                </c:pt>
                <c:pt idx="12">
                  <c:v>0.42299999999999999</c:v>
                </c:pt>
                <c:pt idx="13">
                  <c:v>0.42299999999999999</c:v>
                </c:pt>
                <c:pt idx="14">
                  <c:v>0.42299999999999999</c:v>
                </c:pt>
                <c:pt idx="15">
                  <c:v>0.42299999999999999</c:v>
                </c:pt>
                <c:pt idx="16">
                  <c:v>0.42299999999999999</c:v>
                </c:pt>
                <c:pt idx="17">
                  <c:v>0.42299999999999999</c:v>
                </c:pt>
                <c:pt idx="18">
                  <c:v>0.42299999999999999</c:v>
                </c:pt>
                <c:pt idx="19">
                  <c:v>0.42299999999999999</c:v>
                </c:pt>
                <c:pt idx="20">
                  <c:v>0.42299999999999999</c:v>
                </c:pt>
                <c:pt idx="21">
                  <c:v>0.42299999999999999</c:v>
                </c:pt>
                <c:pt idx="22">
                  <c:v>0.42299999999999999</c:v>
                </c:pt>
                <c:pt idx="23">
                  <c:v>0.42299999999999999</c:v>
                </c:pt>
                <c:pt idx="24">
                  <c:v>0.42299999999999999</c:v>
                </c:pt>
                <c:pt idx="25">
                  <c:v>0.42299999999999999</c:v>
                </c:pt>
                <c:pt idx="26">
                  <c:v>0.42299999999999999</c:v>
                </c:pt>
                <c:pt idx="27">
                  <c:v>0.42299999999999999</c:v>
                </c:pt>
                <c:pt idx="28">
                  <c:v>0.42299999999999999</c:v>
                </c:pt>
                <c:pt idx="29">
                  <c:v>0.42299999999999999</c:v>
                </c:pt>
                <c:pt idx="30">
                  <c:v>0.42299999999999999</c:v>
                </c:pt>
                <c:pt idx="31">
                  <c:v>0.42299999999999999</c:v>
                </c:pt>
                <c:pt idx="32">
                  <c:v>0.42299999999999999</c:v>
                </c:pt>
                <c:pt idx="33">
                  <c:v>0.42399999999999999</c:v>
                </c:pt>
                <c:pt idx="34">
                  <c:v>0.42399999999999999</c:v>
                </c:pt>
                <c:pt idx="35">
                  <c:v>0.42299999999999999</c:v>
                </c:pt>
                <c:pt idx="36">
                  <c:v>0.42299999999999999</c:v>
                </c:pt>
                <c:pt idx="37">
                  <c:v>0.42399999999999999</c:v>
                </c:pt>
                <c:pt idx="38">
                  <c:v>0.42399999999999999</c:v>
                </c:pt>
                <c:pt idx="39">
                  <c:v>0.42299999999999999</c:v>
                </c:pt>
                <c:pt idx="40">
                  <c:v>0.42299999999999999</c:v>
                </c:pt>
                <c:pt idx="41">
                  <c:v>0.42299999999999999</c:v>
                </c:pt>
                <c:pt idx="42">
                  <c:v>0.42299999999999999</c:v>
                </c:pt>
                <c:pt idx="43">
                  <c:v>0.42299999999999999</c:v>
                </c:pt>
                <c:pt idx="44">
                  <c:v>0.42299999999999999</c:v>
                </c:pt>
                <c:pt idx="45">
                  <c:v>0.42299999999999999</c:v>
                </c:pt>
                <c:pt idx="46">
                  <c:v>0.42299999999999999</c:v>
                </c:pt>
                <c:pt idx="47">
                  <c:v>0.42299999999999999</c:v>
                </c:pt>
                <c:pt idx="48">
                  <c:v>0.42299999999999999</c:v>
                </c:pt>
                <c:pt idx="49">
                  <c:v>0.42299999999999999</c:v>
                </c:pt>
                <c:pt idx="50">
                  <c:v>0.42299999999999999</c:v>
                </c:pt>
                <c:pt idx="51">
                  <c:v>0.42299999999999999</c:v>
                </c:pt>
                <c:pt idx="52">
                  <c:v>0.42299999999999999</c:v>
                </c:pt>
                <c:pt idx="53">
                  <c:v>0.42299999999999999</c:v>
                </c:pt>
                <c:pt idx="54">
                  <c:v>0.42299999999999999</c:v>
                </c:pt>
                <c:pt idx="55">
                  <c:v>0.42299999999999999</c:v>
                </c:pt>
                <c:pt idx="56">
                  <c:v>0.42299999999999999</c:v>
                </c:pt>
                <c:pt idx="57">
                  <c:v>0.42299999999999999</c:v>
                </c:pt>
                <c:pt idx="58">
                  <c:v>0.42299999999999999</c:v>
                </c:pt>
                <c:pt idx="59">
                  <c:v>0.42299999999999999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Main!$AS$2</c:f>
              <c:strCache>
                <c:ptCount val="1"/>
                <c:pt idx="0">
                  <c:v>- 3σ</c:v>
                </c:pt>
              </c:strCache>
            </c:strRef>
          </c:tx>
          <c:spPr>
            <a:ln w="63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Main!$AS$3:$AS$62</c:f>
              <c:numCache>
                <c:formatCode>General</c:formatCode>
                <c:ptCount val="60"/>
                <c:pt idx="0">
                  <c:v>0.41209999999999997</c:v>
                </c:pt>
                <c:pt idx="1">
                  <c:v>0.41209999999999997</c:v>
                </c:pt>
                <c:pt idx="2">
                  <c:v>0.41209999999999997</c:v>
                </c:pt>
                <c:pt idx="3">
                  <c:v>0.41209999999999997</c:v>
                </c:pt>
                <c:pt idx="4">
                  <c:v>0.41209999999999997</c:v>
                </c:pt>
                <c:pt idx="5">
                  <c:v>0.41309999999999997</c:v>
                </c:pt>
                <c:pt idx="6">
                  <c:v>0.41309999999999997</c:v>
                </c:pt>
                <c:pt idx="7">
                  <c:v>0.41309999999999997</c:v>
                </c:pt>
                <c:pt idx="8">
                  <c:v>0.41339999999999999</c:v>
                </c:pt>
                <c:pt idx="9">
                  <c:v>0.41339999999999999</c:v>
                </c:pt>
                <c:pt idx="10">
                  <c:v>0.41339999999999999</c:v>
                </c:pt>
                <c:pt idx="11">
                  <c:v>0.41339999999999999</c:v>
                </c:pt>
                <c:pt idx="12">
                  <c:v>0.41339999999999999</c:v>
                </c:pt>
                <c:pt idx="13">
                  <c:v>0.41339999999999999</c:v>
                </c:pt>
                <c:pt idx="14">
                  <c:v>0.41339999999999999</c:v>
                </c:pt>
                <c:pt idx="15">
                  <c:v>0.41370000000000001</c:v>
                </c:pt>
                <c:pt idx="16">
                  <c:v>0.41370000000000001</c:v>
                </c:pt>
                <c:pt idx="17">
                  <c:v>0.41370000000000001</c:v>
                </c:pt>
                <c:pt idx="18">
                  <c:v>0.41370000000000001</c:v>
                </c:pt>
                <c:pt idx="19">
                  <c:v>0.41370000000000001</c:v>
                </c:pt>
                <c:pt idx="20">
                  <c:v>0.41370000000000001</c:v>
                </c:pt>
                <c:pt idx="21">
                  <c:v>0.41370000000000001</c:v>
                </c:pt>
                <c:pt idx="22">
                  <c:v>0.41370000000000001</c:v>
                </c:pt>
                <c:pt idx="23">
                  <c:v>0.41370000000000001</c:v>
                </c:pt>
                <c:pt idx="24">
                  <c:v>0.41399999999999998</c:v>
                </c:pt>
                <c:pt idx="25">
                  <c:v>0.41399999999999998</c:v>
                </c:pt>
                <c:pt idx="26">
                  <c:v>0.41399999999999998</c:v>
                </c:pt>
                <c:pt idx="27">
                  <c:v>0.41399999999999998</c:v>
                </c:pt>
                <c:pt idx="28">
                  <c:v>0.41399999999999998</c:v>
                </c:pt>
                <c:pt idx="29">
                  <c:v>0.41399999999999998</c:v>
                </c:pt>
                <c:pt idx="30">
                  <c:v>0.41399999999999998</c:v>
                </c:pt>
                <c:pt idx="31">
                  <c:v>0.4173</c:v>
                </c:pt>
                <c:pt idx="32">
                  <c:v>0.41609999999999997</c:v>
                </c:pt>
                <c:pt idx="33">
                  <c:v>0.40689999999999998</c:v>
                </c:pt>
                <c:pt idx="34">
                  <c:v>0.4093</c:v>
                </c:pt>
                <c:pt idx="35">
                  <c:v>0.40949999999999998</c:v>
                </c:pt>
                <c:pt idx="36">
                  <c:v>0.41070000000000001</c:v>
                </c:pt>
                <c:pt idx="37">
                  <c:v>0.41259999999999997</c:v>
                </c:pt>
                <c:pt idx="38">
                  <c:v>0.41320000000000001</c:v>
                </c:pt>
                <c:pt idx="39">
                  <c:v>0.4128</c:v>
                </c:pt>
                <c:pt idx="40">
                  <c:v>0.41309999999999997</c:v>
                </c:pt>
                <c:pt idx="41">
                  <c:v>0.41339999999999999</c:v>
                </c:pt>
                <c:pt idx="42">
                  <c:v>0.41399999999999998</c:v>
                </c:pt>
                <c:pt idx="43">
                  <c:v>0.4143</c:v>
                </c:pt>
                <c:pt idx="44">
                  <c:v>0.4143</c:v>
                </c:pt>
                <c:pt idx="45">
                  <c:v>0.41459999999999997</c:v>
                </c:pt>
                <c:pt idx="46">
                  <c:v>0.41489999999999999</c:v>
                </c:pt>
                <c:pt idx="47">
                  <c:v>0.41489999999999999</c:v>
                </c:pt>
                <c:pt idx="48">
                  <c:v>0.41520000000000001</c:v>
                </c:pt>
                <c:pt idx="49">
                  <c:v>0.41520000000000001</c:v>
                </c:pt>
                <c:pt idx="50">
                  <c:v>0.41549999999999998</c:v>
                </c:pt>
                <c:pt idx="51">
                  <c:v>0.41549999999999998</c:v>
                </c:pt>
                <c:pt idx="52">
                  <c:v>0.4158</c:v>
                </c:pt>
                <c:pt idx="53">
                  <c:v>0.4158</c:v>
                </c:pt>
                <c:pt idx="54">
                  <c:v>0.4158</c:v>
                </c:pt>
                <c:pt idx="55">
                  <c:v>0.4158</c:v>
                </c:pt>
                <c:pt idx="56">
                  <c:v>0.41609999999999997</c:v>
                </c:pt>
                <c:pt idx="57">
                  <c:v>0.41609999999999997</c:v>
                </c:pt>
                <c:pt idx="58">
                  <c:v>0.41609999999999997</c:v>
                </c:pt>
                <c:pt idx="59">
                  <c:v>0.41609999999999997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Main!$AT$2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Main!$AT$3:$AT$62</c:f>
              <c:numCache>
                <c:formatCode>General</c:formatCode>
                <c:ptCount val="60"/>
                <c:pt idx="0">
                  <c:v>0.435</c:v>
                </c:pt>
                <c:pt idx="1">
                  <c:v>0.435</c:v>
                </c:pt>
                <c:pt idx="2">
                  <c:v>0.435</c:v>
                </c:pt>
                <c:pt idx="3">
                  <c:v>0.435</c:v>
                </c:pt>
                <c:pt idx="4">
                  <c:v>0.435</c:v>
                </c:pt>
                <c:pt idx="5">
                  <c:v>0.435</c:v>
                </c:pt>
                <c:pt idx="6">
                  <c:v>0.435</c:v>
                </c:pt>
                <c:pt idx="7">
                  <c:v>0.435</c:v>
                </c:pt>
                <c:pt idx="8">
                  <c:v>0.435</c:v>
                </c:pt>
                <c:pt idx="9">
                  <c:v>0.435</c:v>
                </c:pt>
                <c:pt idx="10">
                  <c:v>0.435</c:v>
                </c:pt>
                <c:pt idx="11">
                  <c:v>0.435</c:v>
                </c:pt>
                <c:pt idx="12">
                  <c:v>0.435</c:v>
                </c:pt>
                <c:pt idx="13">
                  <c:v>0.435</c:v>
                </c:pt>
                <c:pt idx="14">
                  <c:v>0.435</c:v>
                </c:pt>
                <c:pt idx="15">
                  <c:v>0.435</c:v>
                </c:pt>
                <c:pt idx="16">
                  <c:v>0.435</c:v>
                </c:pt>
                <c:pt idx="17">
                  <c:v>0.435</c:v>
                </c:pt>
                <c:pt idx="18">
                  <c:v>0.435</c:v>
                </c:pt>
                <c:pt idx="19">
                  <c:v>0.435</c:v>
                </c:pt>
                <c:pt idx="20">
                  <c:v>0.435</c:v>
                </c:pt>
                <c:pt idx="21">
                  <c:v>0.435</c:v>
                </c:pt>
                <c:pt idx="22">
                  <c:v>0.435</c:v>
                </c:pt>
                <c:pt idx="23">
                  <c:v>0.435</c:v>
                </c:pt>
                <c:pt idx="24">
                  <c:v>0.435</c:v>
                </c:pt>
                <c:pt idx="25">
                  <c:v>0.435</c:v>
                </c:pt>
                <c:pt idx="26">
                  <c:v>0.435</c:v>
                </c:pt>
                <c:pt idx="27">
                  <c:v>0.435</c:v>
                </c:pt>
                <c:pt idx="28">
                  <c:v>0.435</c:v>
                </c:pt>
                <c:pt idx="29">
                  <c:v>0.435</c:v>
                </c:pt>
                <c:pt idx="30">
                  <c:v>0.435</c:v>
                </c:pt>
                <c:pt idx="31">
                  <c:v>0.435</c:v>
                </c:pt>
                <c:pt idx="32">
                  <c:v>0.435</c:v>
                </c:pt>
                <c:pt idx="33">
                  <c:v>0.435</c:v>
                </c:pt>
                <c:pt idx="34">
                  <c:v>0.435</c:v>
                </c:pt>
                <c:pt idx="35">
                  <c:v>0.435</c:v>
                </c:pt>
                <c:pt idx="36">
                  <c:v>0.435</c:v>
                </c:pt>
                <c:pt idx="37">
                  <c:v>0.435</c:v>
                </c:pt>
                <c:pt idx="38">
                  <c:v>0.435</c:v>
                </c:pt>
                <c:pt idx="39">
                  <c:v>0.435</c:v>
                </c:pt>
                <c:pt idx="40">
                  <c:v>0.435</c:v>
                </c:pt>
                <c:pt idx="41">
                  <c:v>0.435</c:v>
                </c:pt>
                <c:pt idx="42">
                  <c:v>0.435</c:v>
                </c:pt>
                <c:pt idx="43">
                  <c:v>0.435</c:v>
                </c:pt>
                <c:pt idx="44">
                  <c:v>0.435</c:v>
                </c:pt>
                <c:pt idx="45">
                  <c:v>0.435</c:v>
                </c:pt>
                <c:pt idx="46">
                  <c:v>0.435</c:v>
                </c:pt>
                <c:pt idx="47">
                  <c:v>0.435</c:v>
                </c:pt>
                <c:pt idx="48">
                  <c:v>0.435</c:v>
                </c:pt>
                <c:pt idx="49">
                  <c:v>0.435</c:v>
                </c:pt>
                <c:pt idx="50">
                  <c:v>0.435</c:v>
                </c:pt>
                <c:pt idx="51">
                  <c:v>0.435</c:v>
                </c:pt>
                <c:pt idx="52">
                  <c:v>0.435</c:v>
                </c:pt>
                <c:pt idx="53">
                  <c:v>0.435</c:v>
                </c:pt>
                <c:pt idx="54">
                  <c:v>0.435</c:v>
                </c:pt>
                <c:pt idx="55">
                  <c:v>0.435</c:v>
                </c:pt>
                <c:pt idx="56">
                  <c:v>0.435</c:v>
                </c:pt>
                <c:pt idx="57">
                  <c:v>0.435</c:v>
                </c:pt>
                <c:pt idx="58">
                  <c:v>0.435</c:v>
                </c:pt>
                <c:pt idx="59">
                  <c:v>0.435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Main!$AU$2</c:f>
              <c:strCache>
                <c:ptCount val="1"/>
                <c:pt idx="0">
                  <c:v>Nom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Main!$AU$3:$AU$62</c:f>
              <c:numCache>
                <c:formatCode>General</c:formatCode>
                <c:ptCount val="60"/>
                <c:pt idx="0">
                  <c:v>0.42499999999999999</c:v>
                </c:pt>
                <c:pt idx="1">
                  <c:v>0.42499999999999999</c:v>
                </c:pt>
                <c:pt idx="2">
                  <c:v>0.42499999999999999</c:v>
                </c:pt>
                <c:pt idx="3">
                  <c:v>0.42499999999999999</c:v>
                </c:pt>
                <c:pt idx="4">
                  <c:v>0.42499999999999999</c:v>
                </c:pt>
                <c:pt idx="5">
                  <c:v>0.42499999999999999</c:v>
                </c:pt>
                <c:pt idx="6">
                  <c:v>0.42499999999999999</c:v>
                </c:pt>
                <c:pt idx="7">
                  <c:v>0.42499999999999999</c:v>
                </c:pt>
                <c:pt idx="8">
                  <c:v>0.42499999999999999</c:v>
                </c:pt>
                <c:pt idx="9">
                  <c:v>0.42499999999999999</c:v>
                </c:pt>
                <c:pt idx="10">
                  <c:v>0.42499999999999999</c:v>
                </c:pt>
                <c:pt idx="11">
                  <c:v>0.42499999999999999</c:v>
                </c:pt>
                <c:pt idx="12">
                  <c:v>0.42499999999999999</c:v>
                </c:pt>
                <c:pt idx="13">
                  <c:v>0.42499999999999999</c:v>
                </c:pt>
                <c:pt idx="14">
                  <c:v>0.42499999999999999</c:v>
                </c:pt>
                <c:pt idx="15">
                  <c:v>0.42499999999999999</c:v>
                </c:pt>
                <c:pt idx="16">
                  <c:v>0.42499999999999999</c:v>
                </c:pt>
                <c:pt idx="17">
                  <c:v>0.42499999999999999</c:v>
                </c:pt>
                <c:pt idx="18">
                  <c:v>0.42499999999999999</c:v>
                </c:pt>
                <c:pt idx="19">
                  <c:v>0.42499999999999999</c:v>
                </c:pt>
                <c:pt idx="20">
                  <c:v>0.42499999999999999</c:v>
                </c:pt>
                <c:pt idx="21">
                  <c:v>0.42499999999999999</c:v>
                </c:pt>
                <c:pt idx="22">
                  <c:v>0.42499999999999999</c:v>
                </c:pt>
                <c:pt idx="23">
                  <c:v>0.42499999999999999</c:v>
                </c:pt>
                <c:pt idx="24">
                  <c:v>0.42499999999999999</c:v>
                </c:pt>
                <c:pt idx="25">
                  <c:v>0.42499999999999999</c:v>
                </c:pt>
                <c:pt idx="26">
                  <c:v>0.42499999999999999</c:v>
                </c:pt>
                <c:pt idx="27">
                  <c:v>0.42499999999999999</c:v>
                </c:pt>
                <c:pt idx="28">
                  <c:v>0.42499999999999999</c:v>
                </c:pt>
                <c:pt idx="29">
                  <c:v>0.42499999999999999</c:v>
                </c:pt>
                <c:pt idx="30">
                  <c:v>0.42499999999999999</c:v>
                </c:pt>
                <c:pt idx="31">
                  <c:v>0.42499999999999999</c:v>
                </c:pt>
                <c:pt idx="32">
                  <c:v>0.42499999999999999</c:v>
                </c:pt>
                <c:pt idx="33">
                  <c:v>0.42499999999999999</c:v>
                </c:pt>
                <c:pt idx="34">
                  <c:v>0.42499999999999999</c:v>
                </c:pt>
                <c:pt idx="35">
                  <c:v>0.42499999999999999</c:v>
                </c:pt>
                <c:pt idx="36">
                  <c:v>0.42499999999999999</c:v>
                </c:pt>
                <c:pt idx="37">
                  <c:v>0.42499999999999999</c:v>
                </c:pt>
                <c:pt idx="38">
                  <c:v>0.42499999999999999</c:v>
                </c:pt>
                <c:pt idx="39">
                  <c:v>0.42499999999999999</c:v>
                </c:pt>
                <c:pt idx="40">
                  <c:v>0.42499999999999999</c:v>
                </c:pt>
                <c:pt idx="41">
                  <c:v>0.42499999999999999</c:v>
                </c:pt>
                <c:pt idx="42">
                  <c:v>0.42499999999999999</c:v>
                </c:pt>
                <c:pt idx="43">
                  <c:v>0.42499999999999999</c:v>
                </c:pt>
                <c:pt idx="44">
                  <c:v>0.42499999999999999</c:v>
                </c:pt>
                <c:pt idx="45">
                  <c:v>0.42499999999999999</c:v>
                </c:pt>
                <c:pt idx="46">
                  <c:v>0.42499999999999999</c:v>
                </c:pt>
                <c:pt idx="47">
                  <c:v>0.42499999999999999</c:v>
                </c:pt>
                <c:pt idx="48">
                  <c:v>0.42499999999999999</c:v>
                </c:pt>
                <c:pt idx="49">
                  <c:v>0.42499999999999999</c:v>
                </c:pt>
                <c:pt idx="50">
                  <c:v>0.42499999999999999</c:v>
                </c:pt>
                <c:pt idx="51">
                  <c:v>0.42499999999999999</c:v>
                </c:pt>
                <c:pt idx="52">
                  <c:v>0.42499999999999999</c:v>
                </c:pt>
                <c:pt idx="53">
                  <c:v>0.42499999999999999</c:v>
                </c:pt>
                <c:pt idx="54">
                  <c:v>0.42499999999999999</c:v>
                </c:pt>
                <c:pt idx="55">
                  <c:v>0.42499999999999999</c:v>
                </c:pt>
                <c:pt idx="56">
                  <c:v>0.42499999999999999</c:v>
                </c:pt>
                <c:pt idx="57">
                  <c:v>0.42499999999999999</c:v>
                </c:pt>
                <c:pt idx="58">
                  <c:v>0.42499999999999999</c:v>
                </c:pt>
                <c:pt idx="59">
                  <c:v>0.42499999999999999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Main!$AV$2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solidFill>
                <a:srgbClr val="FF330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Main!$AV$3:$AV$62</c:f>
              <c:numCache>
                <c:formatCode>General</c:formatCode>
                <c:ptCount val="60"/>
                <c:pt idx="0">
                  <c:v>0.41499999999999998</c:v>
                </c:pt>
                <c:pt idx="1">
                  <c:v>0.41499999999999998</c:v>
                </c:pt>
                <c:pt idx="2">
                  <c:v>0.41499999999999998</c:v>
                </c:pt>
                <c:pt idx="3">
                  <c:v>0.41499999999999998</c:v>
                </c:pt>
                <c:pt idx="4">
                  <c:v>0.41499999999999998</c:v>
                </c:pt>
                <c:pt idx="5">
                  <c:v>0.41499999999999998</c:v>
                </c:pt>
                <c:pt idx="6">
                  <c:v>0.41499999999999998</c:v>
                </c:pt>
                <c:pt idx="7">
                  <c:v>0.41499999999999998</c:v>
                </c:pt>
                <c:pt idx="8">
                  <c:v>0.41499999999999998</c:v>
                </c:pt>
                <c:pt idx="9">
                  <c:v>0.41499999999999998</c:v>
                </c:pt>
                <c:pt idx="10">
                  <c:v>0.41499999999999998</c:v>
                </c:pt>
                <c:pt idx="11">
                  <c:v>0.41499999999999998</c:v>
                </c:pt>
                <c:pt idx="12">
                  <c:v>0.41499999999999998</c:v>
                </c:pt>
                <c:pt idx="13">
                  <c:v>0.41499999999999998</c:v>
                </c:pt>
                <c:pt idx="14">
                  <c:v>0.41499999999999998</c:v>
                </c:pt>
                <c:pt idx="15">
                  <c:v>0.41499999999999998</c:v>
                </c:pt>
                <c:pt idx="16">
                  <c:v>0.41499999999999998</c:v>
                </c:pt>
                <c:pt idx="17">
                  <c:v>0.41499999999999998</c:v>
                </c:pt>
                <c:pt idx="18">
                  <c:v>0.41499999999999998</c:v>
                </c:pt>
                <c:pt idx="19">
                  <c:v>0.41499999999999998</c:v>
                </c:pt>
                <c:pt idx="20">
                  <c:v>0.41499999999999998</c:v>
                </c:pt>
                <c:pt idx="21">
                  <c:v>0.41499999999999998</c:v>
                </c:pt>
                <c:pt idx="22">
                  <c:v>0.41499999999999998</c:v>
                </c:pt>
                <c:pt idx="23">
                  <c:v>0.41499999999999998</c:v>
                </c:pt>
                <c:pt idx="24">
                  <c:v>0.41499999999999998</c:v>
                </c:pt>
                <c:pt idx="25">
                  <c:v>0.41499999999999998</c:v>
                </c:pt>
                <c:pt idx="26">
                  <c:v>0.41499999999999998</c:v>
                </c:pt>
                <c:pt idx="27">
                  <c:v>0.41499999999999998</c:v>
                </c:pt>
                <c:pt idx="28">
                  <c:v>0.41499999999999998</c:v>
                </c:pt>
                <c:pt idx="29">
                  <c:v>0.41499999999999998</c:v>
                </c:pt>
                <c:pt idx="30">
                  <c:v>0.41499999999999998</c:v>
                </c:pt>
                <c:pt idx="31">
                  <c:v>0.41499999999999998</c:v>
                </c:pt>
                <c:pt idx="32">
                  <c:v>0.41499999999999998</c:v>
                </c:pt>
                <c:pt idx="33">
                  <c:v>0.41499999999999998</c:v>
                </c:pt>
                <c:pt idx="34">
                  <c:v>0.41499999999999998</c:v>
                </c:pt>
                <c:pt idx="35">
                  <c:v>0.41499999999999998</c:v>
                </c:pt>
                <c:pt idx="36">
                  <c:v>0.41499999999999998</c:v>
                </c:pt>
                <c:pt idx="37">
                  <c:v>0.41499999999999998</c:v>
                </c:pt>
                <c:pt idx="38">
                  <c:v>0.41499999999999998</c:v>
                </c:pt>
                <c:pt idx="39">
                  <c:v>0.41499999999999998</c:v>
                </c:pt>
                <c:pt idx="40">
                  <c:v>0.41499999999999998</c:v>
                </c:pt>
                <c:pt idx="41">
                  <c:v>0.41499999999999998</c:v>
                </c:pt>
                <c:pt idx="42">
                  <c:v>0.41499999999999998</c:v>
                </c:pt>
                <c:pt idx="43">
                  <c:v>0.41499999999999998</c:v>
                </c:pt>
                <c:pt idx="44">
                  <c:v>0.41499999999999998</c:v>
                </c:pt>
                <c:pt idx="45">
                  <c:v>0.41499999999999998</c:v>
                </c:pt>
                <c:pt idx="46">
                  <c:v>0.41499999999999998</c:v>
                </c:pt>
                <c:pt idx="47">
                  <c:v>0.41499999999999998</c:v>
                </c:pt>
                <c:pt idx="48">
                  <c:v>0.41499999999999998</c:v>
                </c:pt>
                <c:pt idx="49">
                  <c:v>0.41499999999999998</c:v>
                </c:pt>
                <c:pt idx="50">
                  <c:v>0.41499999999999998</c:v>
                </c:pt>
                <c:pt idx="51">
                  <c:v>0.41499999999999998</c:v>
                </c:pt>
                <c:pt idx="52">
                  <c:v>0.41499999999999998</c:v>
                </c:pt>
                <c:pt idx="53">
                  <c:v>0.41499999999999998</c:v>
                </c:pt>
                <c:pt idx="54">
                  <c:v>0.41499999999999998</c:v>
                </c:pt>
                <c:pt idx="55">
                  <c:v>0.41499999999999998</c:v>
                </c:pt>
                <c:pt idx="56">
                  <c:v>0.41499999999999998</c:v>
                </c:pt>
                <c:pt idx="57">
                  <c:v>0.41499999999999998</c:v>
                </c:pt>
                <c:pt idx="58">
                  <c:v>0.41499999999999998</c:v>
                </c:pt>
                <c:pt idx="59">
                  <c:v>0.41499999999999998</c:v>
                </c:pt>
              </c:numCache>
            </c:numRef>
          </c:yVal>
          <c:smooth val="1"/>
        </c:ser>
        <c:axId val="169842560"/>
        <c:axId val="169844096"/>
      </c:scatterChart>
      <c:valAx>
        <c:axId val="169842560"/>
        <c:scaling>
          <c:orientation val="minMax"/>
        </c:scaling>
        <c:delete val="1"/>
        <c:axPos val="b"/>
        <c:majorGridlines>
          <c:spPr>
            <a:ln>
              <a:prstDash val="sysDot"/>
            </a:ln>
          </c:spPr>
        </c:majorGridlines>
        <c:numFmt formatCode="m/d/yyyy\ h:mm" sourceLinked="1"/>
        <c:tickLblPos val="none"/>
        <c:crossAx val="169844096"/>
        <c:crosses val="autoZero"/>
        <c:crossBetween val="midCat"/>
      </c:valAx>
      <c:valAx>
        <c:axId val="169844096"/>
        <c:scaling>
          <c:orientation val="minMax"/>
          <c:max val="0.45500000000000002"/>
          <c:min val="0.39500000000000024"/>
        </c:scaling>
        <c:axPos val="l"/>
        <c:majorGridlines>
          <c:spPr>
            <a:ln>
              <a:prstDash val="sysDot"/>
            </a:ln>
          </c:spPr>
        </c:majorGridlines>
        <c:numFmt formatCode="General" sourceLinked="1"/>
        <c:tickLblPos val="nextTo"/>
        <c:crossAx val="169842560"/>
        <c:crosses val="autoZero"/>
        <c:crossBetween val="midCat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6075216909439491"/>
          <c:y val="0.10568825955579082"/>
          <c:w val="0.75608239665916765"/>
          <c:h val="0.82593616974348749"/>
        </c:manualLayout>
      </c:layout>
      <c:scatterChart>
        <c:scatterStyle val="smoothMarker"/>
        <c:ser>
          <c:idx val="0"/>
          <c:order val="0"/>
          <c:tx>
            <c:strRef>
              <c:f>Main!$AX$2</c:f>
              <c:strCache>
                <c:ptCount val="1"/>
                <c:pt idx="0">
                  <c:v>Current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2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Main!$AX$3:$AX$62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Main!$AY$2</c:f>
              <c:strCache>
                <c:ptCount val="1"/>
                <c:pt idx="0">
                  <c:v>+ 3σ</c:v>
                </c:pt>
              </c:strCache>
            </c:strRef>
          </c:tx>
          <c:spPr>
            <a:ln w="3175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Main!$AY$3:$AY$62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1"/>
          <c:order val="2"/>
          <c:tx>
            <c:strRef>
              <c:f>Main!$AZ$2</c:f>
              <c:strCache>
                <c:ptCount val="1"/>
                <c:pt idx="0">
                  <c:v>Avg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Main!$AZ$3:$AZ$62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Main!$BA$2</c:f>
              <c:strCache>
                <c:ptCount val="1"/>
                <c:pt idx="0">
                  <c:v>- 3σ</c:v>
                </c:pt>
              </c:strCache>
            </c:strRef>
          </c:tx>
          <c:spPr>
            <a:ln w="6350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Main!$BA$3:$BA$62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Main!$BB$2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Main!$BB$3:$BB$62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Main!$BC$2</c:f>
              <c:strCache>
                <c:ptCount val="1"/>
                <c:pt idx="0">
                  <c:v>Nom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Main!$BC$3:$BC$62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Main!$BD$2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solidFill>
                <a:srgbClr val="FF3300"/>
              </a:solidFill>
            </a:ln>
          </c:spPr>
          <c:marker>
            <c:symbol val="none"/>
          </c:marker>
          <c:xVal>
            <c:numRef>
              <c:f>Main!$Q$3:$Q$62</c:f>
              <c:numCache>
                <c:formatCode>m/d/yyyy\ h:mm</c:formatCode>
                <c:ptCount val="60"/>
                <c:pt idx="0">
                  <c:v>40210.582766203705</c:v>
                </c:pt>
                <c:pt idx="1">
                  <c:v>40210.583356481482</c:v>
                </c:pt>
                <c:pt idx="2">
                  <c:v>40210.584120370368</c:v>
                </c:pt>
                <c:pt idx="3">
                  <c:v>40210.584826388891</c:v>
                </c:pt>
                <c:pt idx="4">
                  <c:v>40210.585509259261</c:v>
                </c:pt>
                <c:pt idx="5">
                  <c:v>40210.586215277777</c:v>
                </c:pt>
                <c:pt idx="6">
                  <c:v>40210.586898148147</c:v>
                </c:pt>
                <c:pt idx="7">
                  <c:v>40210.587592592594</c:v>
                </c:pt>
                <c:pt idx="8">
                  <c:v>40210.588287037041</c:v>
                </c:pt>
                <c:pt idx="9">
                  <c:v>40210.58898148148</c:v>
                </c:pt>
                <c:pt idx="10">
                  <c:v>40210.589675925927</c:v>
                </c:pt>
                <c:pt idx="11">
                  <c:v>40210.590370370373</c:v>
                </c:pt>
                <c:pt idx="12">
                  <c:v>40210.591064814813</c:v>
                </c:pt>
                <c:pt idx="13">
                  <c:v>40210.59175925926</c:v>
                </c:pt>
                <c:pt idx="14">
                  <c:v>40210.592453703706</c:v>
                </c:pt>
                <c:pt idx="15">
                  <c:v>40210.593148148146</c:v>
                </c:pt>
                <c:pt idx="16">
                  <c:v>40210.593842592592</c:v>
                </c:pt>
                <c:pt idx="17">
                  <c:v>40210.594537037039</c:v>
                </c:pt>
                <c:pt idx="18">
                  <c:v>40210.595231481479</c:v>
                </c:pt>
                <c:pt idx="19">
                  <c:v>40210.595925925925</c:v>
                </c:pt>
                <c:pt idx="20">
                  <c:v>40210.596620370372</c:v>
                </c:pt>
                <c:pt idx="21">
                  <c:v>40210.597326388888</c:v>
                </c:pt>
                <c:pt idx="22">
                  <c:v>40210.598009259258</c:v>
                </c:pt>
                <c:pt idx="23">
                  <c:v>40210.598703703705</c:v>
                </c:pt>
                <c:pt idx="24">
                  <c:v>40210.599398148152</c:v>
                </c:pt>
                <c:pt idx="25">
                  <c:v>40210.600092592591</c:v>
                </c:pt>
                <c:pt idx="26">
                  <c:v>40210.600787037038</c:v>
                </c:pt>
                <c:pt idx="27">
                  <c:v>40210.601481481484</c:v>
                </c:pt>
                <c:pt idx="28">
                  <c:v>40210.602175925924</c:v>
                </c:pt>
                <c:pt idx="29">
                  <c:v>40210.602870370371</c:v>
                </c:pt>
                <c:pt idx="30">
                  <c:v>40210.603564814817</c:v>
                </c:pt>
                <c:pt idx="31">
                  <c:v>40210.604328703703</c:v>
                </c:pt>
                <c:pt idx="32">
                  <c:v>40210.604953703703</c:v>
                </c:pt>
                <c:pt idx="33">
                  <c:v>40210.60564814815</c:v>
                </c:pt>
                <c:pt idx="34">
                  <c:v>40210.606354166666</c:v>
                </c:pt>
                <c:pt idx="35">
                  <c:v>40210.607037037036</c:v>
                </c:pt>
                <c:pt idx="36">
                  <c:v>40210.607731481483</c:v>
                </c:pt>
                <c:pt idx="37">
                  <c:v>40210.608425925922</c:v>
                </c:pt>
                <c:pt idx="38">
                  <c:v>40210.609120370369</c:v>
                </c:pt>
                <c:pt idx="39">
                  <c:v>40210.609814814816</c:v>
                </c:pt>
                <c:pt idx="40">
                  <c:v>40210.610509259262</c:v>
                </c:pt>
                <c:pt idx="41">
                  <c:v>40210.611203703702</c:v>
                </c:pt>
                <c:pt idx="42">
                  <c:v>40210.611898148149</c:v>
                </c:pt>
                <c:pt idx="43">
                  <c:v>40210.612592592595</c:v>
                </c:pt>
                <c:pt idx="44">
                  <c:v>40210.613287037035</c:v>
                </c:pt>
                <c:pt idx="45">
                  <c:v>40210.613981481481</c:v>
                </c:pt>
                <c:pt idx="46">
                  <c:v>40210.614675925928</c:v>
                </c:pt>
                <c:pt idx="47">
                  <c:v>40210.615370370368</c:v>
                </c:pt>
                <c:pt idx="48">
                  <c:v>40210.616076388891</c:v>
                </c:pt>
                <c:pt idx="49">
                  <c:v>40210.616759259261</c:v>
                </c:pt>
                <c:pt idx="50">
                  <c:v>40210.6174537037</c:v>
                </c:pt>
                <c:pt idx="51">
                  <c:v>40210.618148148147</c:v>
                </c:pt>
                <c:pt idx="52">
                  <c:v>40210.618842592594</c:v>
                </c:pt>
                <c:pt idx="53">
                  <c:v>40210.619537037041</c:v>
                </c:pt>
                <c:pt idx="54">
                  <c:v>40210.62023148148</c:v>
                </c:pt>
                <c:pt idx="55">
                  <c:v>40210.620925925927</c:v>
                </c:pt>
                <c:pt idx="56">
                  <c:v>40210.621620370373</c:v>
                </c:pt>
                <c:pt idx="57">
                  <c:v>40210.622314814813</c:v>
                </c:pt>
                <c:pt idx="58">
                  <c:v>40210.62300925926</c:v>
                </c:pt>
                <c:pt idx="59" formatCode="mm/dd\ \ hh:mm:ss\ AM/PM">
                  <c:v>40210.62300925926</c:v>
                </c:pt>
              </c:numCache>
            </c:numRef>
          </c:xVal>
          <c:yVal>
            <c:numRef>
              <c:f>Main!$BD$3:$BD$62</c:f>
              <c:numCache>
                <c:formatCode>General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1"/>
        </c:ser>
        <c:axId val="177785472"/>
        <c:axId val="177882240"/>
      </c:scatterChart>
      <c:valAx>
        <c:axId val="177785472"/>
        <c:scaling>
          <c:orientation val="minMax"/>
        </c:scaling>
        <c:delete val="1"/>
        <c:axPos val="b"/>
        <c:majorGridlines>
          <c:spPr>
            <a:ln>
              <a:prstDash val="sysDot"/>
            </a:ln>
          </c:spPr>
        </c:majorGridlines>
        <c:numFmt formatCode="m/d/yyyy\ h:mm" sourceLinked="1"/>
        <c:tickLblPos val="none"/>
        <c:crossAx val="177882240"/>
        <c:crosses val="autoZero"/>
        <c:crossBetween val="midCat"/>
      </c:valAx>
      <c:valAx>
        <c:axId val="177882240"/>
        <c:scaling>
          <c:orientation val="minMax"/>
          <c:max val="224"/>
          <c:min val="0"/>
        </c:scaling>
        <c:axPos val="l"/>
        <c:majorGridlines>
          <c:spPr>
            <a:ln>
              <a:prstDash val="sysDot"/>
            </a:ln>
          </c:spPr>
        </c:majorGridlines>
        <c:numFmt formatCode="General" sourceLinked="1"/>
        <c:tickLblPos val="nextTo"/>
        <c:crossAx val="177785472"/>
        <c:crosses val="autoZero"/>
        <c:crossBetween val="midCat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1</xdr:row>
      <xdr:rowOff>257175</xdr:rowOff>
    </xdr:to>
    <xdr:pic>
      <xdr:nvPicPr>
        <xdr:cNvPr id="1029" name="Picture 1" descr="index_0000_image001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334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4</xdr:col>
      <xdr:colOff>1104900</xdr:colOff>
      <xdr:row>17</xdr:row>
      <xdr:rowOff>0</xdr:rowOff>
    </xdr:to>
    <xdr:graphicFrame macro="">
      <xdr:nvGraphicFramePr>
        <xdr:cNvPr id="1030" name="Chart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161925</xdr:rowOff>
    </xdr:from>
    <xdr:to>
      <xdr:col>4</xdr:col>
      <xdr:colOff>1104900</xdr:colOff>
      <xdr:row>58</xdr:row>
      <xdr:rowOff>133350</xdr:rowOff>
    </xdr:to>
    <xdr:graphicFrame macro="">
      <xdr:nvGraphicFramePr>
        <xdr:cNvPr id="1031" name="Chart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17</xdr:row>
      <xdr:rowOff>0</xdr:rowOff>
    </xdr:from>
    <xdr:to>
      <xdr:col>4</xdr:col>
      <xdr:colOff>1104900</xdr:colOff>
      <xdr:row>23</xdr:row>
      <xdr:rowOff>161925</xdr:rowOff>
    </xdr:to>
    <xdr:graphicFrame macro="">
      <xdr:nvGraphicFramePr>
        <xdr:cNvPr id="1032" name="Chart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4</xdr:col>
      <xdr:colOff>1104900</xdr:colOff>
      <xdr:row>30</xdr:row>
      <xdr:rowOff>161925</xdr:rowOff>
    </xdr:to>
    <xdr:graphicFrame macro="">
      <xdr:nvGraphicFramePr>
        <xdr:cNvPr id="1033" name="Chart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4</xdr:col>
      <xdr:colOff>1104900</xdr:colOff>
      <xdr:row>37</xdr:row>
      <xdr:rowOff>161925</xdr:rowOff>
    </xdr:to>
    <xdr:graphicFrame macro="">
      <xdr:nvGraphicFramePr>
        <xdr:cNvPr id="1034" name="Chart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1104900</xdr:colOff>
      <xdr:row>44</xdr:row>
      <xdr:rowOff>161925</xdr:rowOff>
    </xdr:to>
    <xdr:graphicFrame macro="">
      <xdr:nvGraphicFramePr>
        <xdr:cNvPr id="1035" name="Chart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L62"/>
  <sheetViews>
    <sheetView showGridLines="0" showZeros="0" tabSelected="1" zoomScaleNormal="100" workbookViewId="0">
      <selection activeCell="E2" sqref="E2"/>
    </sheetView>
  </sheetViews>
  <sheetFormatPr defaultRowHeight="12.75"/>
  <cols>
    <col min="1" max="1" width="13.85546875" customWidth="1"/>
    <col min="2" max="2" width="14.42578125" customWidth="1"/>
    <col min="3" max="3" width="0.85546875" customWidth="1"/>
    <col min="4" max="4" width="15.7109375" bestFit="1" customWidth="1"/>
    <col min="5" max="5" width="17" bestFit="1" customWidth="1"/>
    <col min="6" max="6" width="0.85546875" customWidth="1"/>
    <col min="7" max="7" width="12.28515625" bestFit="1" customWidth="1"/>
    <col min="8" max="8" width="10.7109375" bestFit="1" customWidth="1"/>
    <col min="9" max="9" width="5.85546875" bestFit="1" customWidth="1"/>
    <col min="10" max="11" width="5.85546875" customWidth="1"/>
    <col min="12" max="12" width="16.7109375" customWidth="1"/>
    <col min="13" max="13" width="16.5703125" bestFit="1" customWidth="1"/>
    <col min="14" max="16" width="1.7109375" customWidth="1"/>
    <col min="17" max="17" width="17.28515625" bestFit="1" customWidth="1"/>
    <col min="18" max="18" width="7" customWidth="1"/>
    <col min="19" max="19" width="7" bestFit="1" customWidth="1"/>
    <col min="20" max="20" width="6" bestFit="1" customWidth="1"/>
    <col min="21" max="21" width="7" bestFit="1" customWidth="1"/>
    <col min="22" max="23" width="6" bestFit="1" customWidth="1"/>
    <col min="24" max="24" width="5" bestFit="1" customWidth="1"/>
    <col min="25" max="25" width="1.7109375" customWidth="1"/>
    <col min="26" max="26" width="7" customWidth="1"/>
    <col min="27" max="27" width="7" bestFit="1" customWidth="1"/>
    <col min="28" max="28" width="6" bestFit="1" customWidth="1"/>
    <col min="29" max="29" width="7" bestFit="1" customWidth="1"/>
    <col min="30" max="30" width="6" bestFit="1" customWidth="1"/>
    <col min="31" max="31" width="6" customWidth="1"/>
    <col min="32" max="32" width="5" bestFit="1" customWidth="1"/>
    <col min="33" max="33" width="1.7109375" customWidth="1"/>
    <col min="34" max="34" width="7" customWidth="1"/>
    <col min="35" max="35" width="7" bestFit="1" customWidth="1"/>
    <col min="36" max="36" width="6" bestFit="1" customWidth="1"/>
    <col min="37" max="37" width="7" bestFit="1" customWidth="1"/>
    <col min="38" max="38" width="6" bestFit="1" customWidth="1"/>
    <col min="39" max="39" width="6" customWidth="1"/>
    <col min="40" max="40" width="5" bestFit="1" customWidth="1"/>
    <col min="41" max="41" width="1.7109375" customWidth="1"/>
    <col min="42" max="42" width="7" customWidth="1"/>
    <col min="43" max="43" width="7" bestFit="1" customWidth="1"/>
    <col min="44" max="44" width="6" bestFit="1" customWidth="1"/>
    <col min="45" max="45" width="7" bestFit="1" customWidth="1"/>
    <col min="46" max="46" width="7.140625" bestFit="1" customWidth="1"/>
    <col min="47" max="47" width="6" customWidth="1"/>
    <col min="48" max="48" width="7.140625" bestFit="1" customWidth="1"/>
    <col min="49" max="49" width="1.7109375" customWidth="1"/>
    <col min="50" max="50" width="7" customWidth="1"/>
    <col min="51" max="51" width="7" bestFit="1" customWidth="1"/>
    <col min="52" max="52" width="6" bestFit="1" customWidth="1"/>
    <col min="53" max="53" width="7" bestFit="1" customWidth="1"/>
    <col min="54" max="54" width="6" bestFit="1" customWidth="1"/>
    <col min="55" max="55" width="6" customWidth="1"/>
    <col min="56" max="56" width="5" bestFit="1" customWidth="1"/>
    <col min="57" max="57" width="1.7109375" customWidth="1"/>
    <col min="58" max="58" width="7" customWidth="1"/>
    <col min="59" max="59" width="7" bestFit="1" customWidth="1"/>
    <col min="60" max="60" width="6" bestFit="1" customWidth="1"/>
    <col min="61" max="61" width="7" bestFit="1" customWidth="1"/>
    <col min="62" max="62" width="6" bestFit="1" customWidth="1"/>
    <col min="63" max="63" width="6" customWidth="1"/>
    <col min="64" max="64" width="5" bestFit="1" customWidth="1"/>
  </cols>
  <sheetData>
    <row r="1" spans="1:64" s="2" customFormat="1" ht="21">
      <c r="A1" s="1" t="s">
        <v>0</v>
      </c>
      <c r="M1" s="3"/>
      <c r="N1" s="4"/>
      <c r="Q1"/>
      <c r="R1" s="46" t="str">
        <f>$G11</f>
        <v xml:space="preserve"> Mean Diam. 1</v>
      </c>
      <c r="S1" s="46"/>
      <c r="T1" s="46"/>
      <c r="U1" s="46"/>
      <c r="V1" s="5">
        <f>IF(V62=X62,2*V62,V62+(V62-X62))</f>
        <v>0.48000000000000004</v>
      </c>
      <c r="W1" s="5"/>
      <c r="X1" s="5">
        <f>MAX(0,IF(V62=X62,0,X62-(V62-X62)))</f>
        <v>0.20999999999999996</v>
      </c>
      <c r="Z1" s="46" t="str">
        <f>$G18</f>
        <v xml:space="preserve"> Wall</v>
      </c>
      <c r="AA1" s="46"/>
      <c r="AB1" s="46"/>
      <c r="AC1" s="46"/>
      <c r="AD1" s="5">
        <f>IF(AD62=AF62,2*AD62,AD62+(AD62-AF62))</f>
        <v>8.3999999999999991E-2</v>
      </c>
      <c r="AE1" s="5"/>
      <c r="AF1" s="5">
        <f>MAX(0,IF(AD62=AF62,0,AF62-(AD62-AF62)))</f>
        <v>1.1999999999999997E-2</v>
      </c>
      <c r="AH1" s="46" t="str">
        <f>$G25</f>
        <v xml:space="preserve"> Line Veloc.</v>
      </c>
      <c r="AI1" s="46"/>
      <c r="AJ1" s="46"/>
      <c r="AK1" s="46"/>
      <c r="AL1" s="5">
        <f>IF(AL62=AN62,2*AL62,AL62+(AL62-AN62))</f>
        <v>1000</v>
      </c>
      <c r="AM1" s="5"/>
      <c r="AN1" s="5">
        <f>MAX(0,IF(AL62=AN62,0,AN62-(AL62-AN62)))</f>
        <v>700</v>
      </c>
      <c r="AP1" s="46" t="str">
        <f>$G32</f>
        <v xml:space="preserve"> Mean Diam. 2</v>
      </c>
      <c r="AQ1" s="46"/>
      <c r="AR1" s="46"/>
      <c r="AS1" s="46"/>
      <c r="AT1" s="5">
        <f>IF(AT62=AV62,2*AT62,AT62+(AT62-AV62))</f>
        <v>0.45500000000000002</v>
      </c>
      <c r="AU1" s="5"/>
      <c r="AV1" s="5">
        <f>MAX(0,IF(AT62=AV62,0,AV62-(AT62-AV62)))</f>
        <v>0.39499999999999996</v>
      </c>
      <c r="AX1" s="46">
        <f>$G39</f>
        <v>0</v>
      </c>
      <c r="AY1" s="46"/>
      <c r="AZ1" s="46"/>
      <c r="BA1" s="46"/>
      <c r="BB1" s="5">
        <f>IF(BB62=BD62,2*BB62,BB62+(BB62-BD62))</f>
        <v>0</v>
      </c>
      <c r="BC1" s="5"/>
      <c r="BD1" s="5">
        <f>MAX(0,IF(BB62=BD62,0,BD62-(BB62-BD62)))</f>
        <v>0</v>
      </c>
      <c r="BF1" s="46" t="str">
        <f>$G46</f>
        <v>-</v>
      </c>
      <c r="BG1" s="46"/>
      <c r="BH1" s="46"/>
      <c r="BI1" s="46"/>
      <c r="BJ1" s="5">
        <f>IF(BJ62=BL62,2*BJ62,BJ62+(BJ62-BL62))</f>
        <v>0</v>
      </c>
      <c r="BK1" s="5"/>
      <c r="BL1" s="5">
        <f>MAX(0,IF(BJ62=BL62,0,BL62-(BJ62-BL62)))</f>
        <v>0</v>
      </c>
    </row>
    <row r="2" spans="1:64" ht="21" customHeight="1" thickBot="1">
      <c r="A2" s="6" t="s">
        <v>1</v>
      </c>
      <c r="B2" s="6"/>
      <c r="C2" s="7"/>
      <c r="D2" s="7"/>
      <c r="E2" s="8"/>
      <c r="F2" s="8"/>
      <c r="G2" s="8"/>
      <c r="H2" s="8"/>
      <c r="R2" s="9" t="s">
        <v>2</v>
      </c>
      <c r="S2" s="10" t="s">
        <v>3</v>
      </c>
      <c r="T2" s="9" t="s">
        <v>4</v>
      </c>
      <c r="U2" s="10" t="s">
        <v>5</v>
      </c>
      <c r="V2" s="9" t="s">
        <v>6</v>
      </c>
      <c r="W2" s="9" t="s">
        <v>7</v>
      </c>
      <c r="X2" s="9" t="s">
        <v>8</v>
      </c>
      <c r="Z2" s="9" t="s">
        <v>2</v>
      </c>
      <c r="AA2" s="10" t="s">
        <v>3</v>
      </c>
      <c r="AB2" s="9" t="s">
        <v>4</v>
      </c>
      <c r="AC2" s="10" t="s">
        <v>5</v>
      </c>
      <c r="AD2" s="9" t="s">
        <v>6</v>
      </c>
      <c r="AE2" s="9" t="s">
        <v>7</v>
      </c>
      <c r="AF2" s="9" t="s">
        <v>8</v>
      </c>
      <c r="AH2" s="9" t="s">
        <v>2</v>
      </c>
      <c r="AI2" s="10" t="s">
        <v>3</v>
      </c>
      <c r="AJ2" s="9" t="s">
        <v>4</v>
      </c>
      <c r="AK2" s="10" t="s">
        <v>5</v>
      </c>
      <c r="AL2" s="9" t="s">
        <v>6</v>
      </c>
      <c r="AM2" s="9" t="s">
        <v>7</v>
      </c>
      <c r="AN2" s="9" t="s">
        <v>8</v>
      </c>
      <c r="AP2" s="9" t="s">
        <v>2</v>
      </c>
      <c r="AQ2" s="10" t="s">
        <v>3</v>
      </c>
      <c r="AR2" s="9" t="s">
        <v>4</v>
      </c>
      <c r="AS2" s="10" t="s">
        <v>5</v>
      </c>
      <c r="AT2" s="9" t="s">
        <v>6</v>
      </c>
      <c r="AU2" s="9" t="s">
        <v>7</v>
      </c>
      <c r="AV2" s="9" t="s">
        <v>8</v>
      </c>
      <c r="AX2" s="9" t="s">
        <v>2</v>
      </c>
      <c r="AY2" s="10" t="s">
        <v>3</v>
      </c>
      <c r="AZ2" s="9" t="s">
        <v>4</v>
      </c>
      <c r="BA2" s="10" t="s">
        <v>5</v>
      </c>
      <c r="BB2" s="9" t="s">
        <v>6</v>
      </c>
      <c r="BC2" s="9" t="s">
        <v>7</v>
      </c>
      <c r="BD2" s="9" t="s">
        <v>8</v>
      </c>
      <c r="BF2" s="9" t="s">
        <v>2</v>
      </c>
      <c r="BG2" s="10" t="s">
        <v>3</v>
      </c>
      <c r="BH2" s="9" t="s">
        <v>4</v>
      </c>
      <c r="BI2" s="10" t="s">
        <v>5</v>
      </c>
      <c r="BJ2" s="9" t="s">
        <v>6</v>
      </c>
      <c r="BK2" s="9" t="s">
        <v>7</v>
      </c>
      <c r="BL2" s="9" t="s">
        <v>8</v>
      </c>
    </row>
    <row r="3" spans="1:64" ht="13.5" thickBot="1">
      <c r="A3" s="11" t="s">
        <v>9</v>
      </c>
      <c r="B3" s="12" t="s">
        <v>38</v>
      </c>
      <c r="D3" s="11" t="s">
        <v>10</v>
      </c>
      <c r="E3" s="12"/>
      <c r="G3" s="13"/>
      <c r="H3" s="14"/>
      <c r="I3" s="15" t="s">
        <v>8</v>
      </c>
      <c r="J3" s="15" t="s">
        <v>7</v>
      </c>
      <c r="K3" s="15" t="s">
        <v>6</v>
      </c>
      <c r="L3" s="15" t="s">
        <v>11</v>
      </c>
      <c r="M3" s="16" t="s">
        <v>12</v>
      </c>
      <c r="Q3" s="17">
        <v>40210.582766203705</v>
      </c>
      <c r="R3" s="18">
        <v>0.32400000000000001</v>
      </c>
      <c r="S3" s="18">
        <v>0.36820000000000003</v>
      </c>
      <c r="T3" s="18">
        <v>0.31900000000000001</v>
      </c>
      <c r="U3" s="18">
        <v>0.26979999999999998</v>
      </c>
      <c r="V3" s="19">
        <f>V62</f>
        <v>0.39</v>
      </c>
      <c r="W3" s="19">
        <f>W62</f>
        <v>0.34</v>
      </c>
      <c r="X3" s="19">
        <f>X62</f>
        <v>0.3</v>
      </c>
      <c r="Z3" s="18">
        <v>5.0999999999999997E-2</v>
      </c>
      <c r="AA3" s="18">
        <v>7.4999999999999997E-2</v>
      </c>
      <c r="AB3" s="18">
        <v>5.0999999999999997E-2</v>
      </c>
      <c r="AC3" s="18">
        <v>2.6999999999999996E-2</v>
      </c>
      <c r="AD3" s="19">
        <f>AD62</f>
        <v>0.06</v>
      </c>
      <c r="AE3" s="19">
        <f>AE62</f>
        <v>0.05</v>
      </c>
      <c r="AF3" s="19">
        <f>AF62</f>
        <v>3.5999999999999997E-2</v>
      </c>
      <c r="AH3" s="18">
        <v>850</v>
      </c>
      <c r="AI3" s="18">
        <v>850.9</v>
      </c>
      <c r="AJ3" s="18">
        <v>850</v>
      </c>
      <c r="AK3" s="18">
        <v>849.1</v>
      </c>
      <c r="AL3" s="19">
        <f>AL62</f>
        <v>900</v>
      </c>
      <c r="AM3" s="19">
        <f>AM62</f>
        <v>850</v>
      </c>
      <c r="AN3" s="19">
        <f>AN62</f>
        <v>800</v>
      </c>
      <c r="AP3" s="18">
        <v>0.42299999999999999</v>
      </c>
      <c r="AQ3" s="18">
        <v>0.43190000000000001</v>
      </c>
      <c r="AR3" s="18">
        <v>0.42199999999999999</v>
      </c>
      <c r="AS3" s="18">
        <v>0.41209999999999997</v>
      </c>
      <c r="AT3" s="19">
        <f>AT62</f>
        <v>0.435</v>
      </c>
      <c r="AU3" s="19">
        <f>AU62</f>
        <v>0.42499999999999999</v>
      </c>
      <c r="AV3" s="19">
        <f>AV62</f>
        <v>0.41499999999999998</v>
      </c>
      <c r="AX3" s="18">
        <v>0</v>
      </c>
      <c r="AY3" s="18">
        <v>0</v>
      </c>
      <c r="AZ3" s="18">
        <v>0</v>
      </c>
      <c r="BA3" s="18">
        <v>0</v>
      </c>
      <c r="BB3" s="19">
        <f>BB62</f>
        <v>0</v>
      </c>
      <c r="BC3" s="19">
        <f>BC62</f>
        <v>0</v>
      </c>
      <c r="BD3" s="19">
        <f>BD62</f>
        <v>0</v>
      </c>
      <c r="BF3" s="18">
        <v>0</v>
      </c>
      <c r="BG3" s="18">
        <v>0</v>
      </c>
      <c r="BH3" s="18">
        <v>0</v>
      </c>
      <c r="BI3" s="18">
        <v>0</v>
      </c>
      <c r="BJ3" s="19">
        <f>BJ62</f>
        <v>0</v>
      </c>
      <c r="BK3" s="19">
        <f>BK62</f>
        <v>0</v>
      </c>
      <c r="BL3" s="19">
        <f>BL62</f>
        <v>0</v>
      </c>
    </row>
    <row r="4" spans="1:64">
      <c r="A4" s="11" t="s">
        <v>26</v>
      </c>
      <c r="B4" s="12">
        <v>111</v>
      </c>
      <c r="D4" s="20" t="s">
        <v>13</v>
      </c>
      <c r="E4" s="21">
        <v>40210.62300925926</v>
      </c>
      <c r="G4" s="50" t="s">
        <v>14</v>
      </c>
      <c r="H4" s="22" t="s">
        <v>15</v>
      </c>
      <c r="I4" s="22"/>
      <c r="J4" s="22"/>
      <c r="K4" s="22"/>
      <c r="L4" s="22">
        <v>8</v>
      </c>
      <c r="M4" s="23">
        <v>9</v>
      </c>
      <c r="Q4" s="17">
        <v>40210.583356481482</v>
      </c>
      <c r="R4" s="18">
        <v>0.32600000000000001</v>
      </c>
      <c r="S4" s="18">
        <v>0.36890000000000001</v>
      </c>
      <c r="T4" s="18">
        <v>0.32</v>
      </c>
      <c r="U4" s="18">
        <v>0.27110000000000001</v>
      </c>
      <c r="V4" s="19">
        <f t="shared" ref="V4:X19" si="0">V3</f>
        <v>0.39</v>
      </c>
      <c r="W4" s="19">
        <f t="shared" si="0"/>
        <v>0.34</v>
      </c>
      <c r="X4" s="19">
        <f t="shared" si="0"/>
        <v>0.3</v>
      </c>
      <c r="Z4" s="18">
        <v>4.9000000000000002E-2</v>
      </c>
      <c r="AA4" s="18">
        <v>7.4999999999999997E-2</v>
      </c>
      <c r="AB4" s="18">
        <v>5.0999999999999997E-2</v>
      </c>
      <c r="AC4" s="18">
        <v>2.6999999999999996E-2</v>
      </c>
      <c r="AD4" s="19">
        <f t="shared" ref="AD4:AF19" si="1">AD3</f>
        <v>0.06</v>
      </c>
      <c r="AE4" s="19">
        <f t="shared" si="1"/>
        <v>0.05</v>
      </c>
      <c r="AF4" s="19">
        <f t="shared" si="1"/>
        <v>3.5999999999999997E-2</v>
      </c>
      <c r="AH4" s="18">
        <v>850</v>
      </c>
      <c r="AI4" s="18">
        <v>850.9</v>
      </c>
      <c r="AJ4" s="18">
        <v>850</v>
      </c>
      <c r="AK4" s="18">
        <v>849.1</v>
      </c>
      <c r="AL4" s="19">
        <f t="shared" ref="AL4:AN19" si="2">AL3</f>
        <v>900</v>
      </c>
      <c r="AM4" s="19">
        <f t="shared" si="2"/>
        <v>850</v>
      </c>
      <c r="AN4" s="19">
        <f t="shared" si="2"/>
        <v>800</v>
      </c>
      <c r="AP4" s="18">
        <v>0.42299999999999999</v>
      </c>
      <c r="AQ4" s="18">
        <v>0.43190000000000001</v>
      </c>
      <c r="AR4" s="18">
        <v>0.42199999999999999</v>
      </c>
      <c r="AS4" s="18">
        <v>0.41209999999999997</v>
      </c>
      <c r="AT4" s="19">
        <f t="shared" ref="AT4:AV19" si="3">AT3</f>
        <v>0.435</v>
      </c>
      <c r="AU4" s="19">
        <f t="shared" si="3"/>
        <v>0.42499999999999999</v>
      </c>
      <c r="AV4" s="19">
        <f t="shared" si="3"/>
        <v>0.41499999999999998</v>
      </c>
      <c r="AX4" s="18">
        <v>0</v>
      </c>
      <c r="AY4" s="18">
        <v>0</v>
      </c>
      <c r="AZ4" s="18">
        <v>0</v>
      </c>
      <c r="BA4" s="18">
        <v>0</v>
      </c>
      <c r="BB4" s="19">
        <f t="shared" ref="BB4:BD19" si="4">BB3</f>
        <v>0</v>
      </c>
      <c r="BC4" s="19">
        <f t="shared" si="4"/>
        <v>0</v>
      </c>
      <c r="BD4" s="19">
        <f t="shared" si="4"/>
        <v>0</v>
      </c>
      <c r="BF4" s="18">
        <v>0</v>
      </c>
      <c r="BG4" s="18">
        <v>0</v>
      </c>
      <c r="BH4" s="18">
        <v>0</v>
      </c>
      <c r="BI4" s="18">
        <v>0</v>
      </c>
      <c r="BJ4" s="19">
        <f t="shared" ref="BJ4:BL19" si="5">BJ3</f>
        <v>0</v>
      </c>
      <c r="BK4" s="19">
        <f t="shared" si="5"/>
        <v>0</v>
      </c>
      <c r="BL4" s="19">
        <f t="shared" si="5"/>
        <v>0</v>
      </c>
    </row>
    <row r="5" spans="1:64">
      <c r="A5" s="11" t="s">
        <v>27</v>
      </c>
      <c r="B5" s="12" t="s">
        <v>36</v>
      </c>
      <c r="D5" s="20" t="s">
        <v>16</v>
      </c>
      <c r="E5" s="21">
        <v>40210.623715277776</v>
      </c>
      <c r="G5" s="51"/>
      <c r="H5" s="24" t="s">
        <v>29</v>
      </c>
      <c r="I5" s="24"/>
      <c r="J5" s="24"/>
      <c r="K5" s="24"/>
      <c r="L5" s="25">
        <v>40210.534421296295</v>
      </c>
      <c r="M5" s="26">
        <v>40210.604259259257</v>
      </c>
      <c r="Q5" s="17">
        <v>40210.584120370368</v>
      </c>
      <c r="R5" s="18">
        <v>0.32200000000000001</v>
      </c>
      <c r="S5" s="18">
        <v>0.36859999999999998</v>
      </c>
      <c r="T5" s="18">
        <v>0.32</v>
      </c>
      <c r="U5" s="18">
        <v>0.27140000000000003</v>
      </c>
      <c r="V5" s="19">
        <f t="shared" si="0"/>
        <v>0.39</v>
      </c>
      <c r="W5" s="19">
        <f t="shared" si="0"/>
        <v>0.34</v>
      </c>
      <c r="X5" s="19">
        <f t="shared" si="0"/>
        <v>0.3</v>
      </c>
      <c r="Z5" s="18">
        <v>5.1999999999999998E-2</v>
      </c>
      <c r="AA5" s="18">
        <v>7.4700000000000003E-2</v>
      </c>
      <c r="AB5" s="18">
        <v>5.0999999999999997E-2</v>
      </c>
      <c r="AC5" s="18">
        <v>2.7299999999999994E-2</v>
      </c>
      <c r="AD5" s="19">
        <f t="shared" si="1"/>
        <v>0.06</v>
      </c>
      <c r="AE5" s="19">
        <f t="shared" si="1"/>
        <v>0.05</v>
      </c>
      <c r="AF5" s="19">
        <f t="shared" si="1"/>
        <v>3.5999999999999997E-2</v>
      </c>
      <c r="AH5" s="18">
        <v>850</v>
      </c>
      <c r="AI5" s="18">
        <v>850.9</v>
      </c>
      <c r="AJ5" s="18">
        <v>850</v>
      </c>
      <c r="AK5" s="18">
        <v>849.1</v>
      </c>
      <c r="AL5" s="19">
        <f t="shared" si="2"/>
        <v>900</v>
      </c>
      <c r="AM5" s="19">
        <f t="shared" si="2"/>
        <v>850</v>
      </c>
      <c r="AN5" s="19">
        <f t="shared" si="2"/>
        <v>800</v>
      </c>
      <c r="AP5" s="18">
        <v>0.42399999999999999</v>
      </c>
      <c r="AQ5" s="18">
        <v>0.43190000000000001</v>
      </c>
      <c r="AR5" s="18">
        <v>0.42199999999999999</v>
      </c>
      <c r="AS5" s="18">
        <v>0.41209999999999997</v>
      </c>
      <c r="AT5" s="19">
        <f t="shared" si="3"/>
        <v>0.435</v>
      </c>
      <c r="AU5" s="19">
        <f t="shared" si="3"/>
        <v>0.42499999999999999</v>
      </c>
      <c r="AV5" s="19">
        <f t="shared" si="3"/>
        <v>0.41499999999999998</v>
      </c>
      <c r="AX5" s="18">
        <v>0</v>
      </c>
      <c r="AY5" s="18">
        <v>0</v>
      </c>
      <c r="AZ5" s="18">
        <v>0</v>
      </c>
      <c r="BA5" s="18">
        <v>0</v>
      </c>
      <c r="BB5" s="19">
        <f t="shared" si="4"/>
        <v>0</v>
      </c>
      <c r="BC5" s="19">
        <f t="shared" si="4"/>
        <v>0</v>
      </c>
      <c r="BD5" s="19">
        <f t="shared" si="4"/>
        <v>0</v>
      </c>
      <c r="BF5" s="18">
        <v>0</v>
      </c>
      <c r="BG5" s="18">
        <v>0</v>
      </c>
      <c r="BH5" s="18">
        <v>0</v>
      </c>
      <c r="BI5" s="18">
        <v>0</v>
      </c>
      <c r="BJ5" s="19">
        <f t="shared" si="5"/>
        <v>0</v>
      </c>
      <c r="BK5" s="19">
        <f t="shared" si="5"/>
        <v>0</v>
      </c>
      <c r="BL5" s="19">
        <f t="shared" si="5"/>
        <v>0</v>
      </c>
    </row>
    <row r="6" spans="1:64">
      <c r="A6" s="11" t="s">
        <v>28</v>
      </c>
      <c r="B6" s="12" t="s">
        <v>37</v>
      </c>
      <c r="D6" s="20" t="s">
        <v>17</v>
      </c>
      <c r="E6" s="27"/>
      <c r="G6" s="51"/>
      <c r="H6" s="24" t="s">
        <v>30</v>
      </c>
      <c r="I6" s="24"/>
      <c r="J6" s="24"/>
      <c r="K6" s="24"/>
      <c r="L6" s="25">
        <v>40210.603819444441</v>
      </c>
      <c r="M6" s="28">
        <f>IF(M8&gt;L8,"Undetermined",(L8-M8)/(M9*60*24)+E4)</f>
        <v>40210.673127462571</v>
      </c>
      <c r="Q6" s="17">
        <v>40210.584826388891</v>
      </c>
      <c r="R6" s="18">
        <v>0.32500000000000001</v>
      </c>
      <c r="S6" s="18">
        <v>0.36830000000000002</v>
      </c>
      <c r="T6" s="18">
        <v>0.32</v>
      </c>
      <c r="U6" s="18">
        <v>0.2717</v>
      </c>
      <c r="V6" s="19">
        <f t="shared" si="0"/>
        <v>0.39</v>
      </c>
      <c r="W6" s="19">
        <f t="shared" si="0"/>
        <v>0.34</v>
      </c>
      <c r="X6" s="19">
        <f t="shared" si="0"/>
        <v>0.3</v>
      </c>
      <c r="Z6" s="18">
        <v>5.1999999999999998E-2</v>
      </c>
      <c r="AA6" s="18">
        <v>7.4700000000000003E-2</v>
      </c>
      <c r="AB6" s="18">
        <v>5.0999999999999997E-2</v>
      </c>
      <c r="AC6" s="18">
        <v>2.7299999999999994E-2</v>
      </c>
      <c r="AD6" s="19">
        <f t="shared" si="1"/>
        <v>0.06</v>
      </c>
      <c r="AE6" s="19">
        <f t="shared" si="1"/>
        <v>0.05</v>
      </c>
      <c r="AF6" s="19">
        <f t="shared" si="1"/>
        <v>3.5999999999999997E-2</v>
      </c>
      <c r="AH6" s="18">
        <v>850</v>
      </c>
      <c r="AI6" s="18">
        <v>850.9</v>
      </c>
      <c r="AJ6" s="18">
        <v>850</v>
      </c>
      <c r="AK6" s="18">
        <v>849.1</v>
      </c>
      <c r="AL6" s="19">
        <f t="shared" si="2"/>
        <v>900</v>
      </c>
      <c r="AM6" s="19">
        <f t="shared" si="2"/>
        <v>850</v>
      </c>
      <c r="AN6" s="19">
        <f t="shared" si="2"/>
        <v>800</v>
      </c>
      <c r="AP6" s="18">
        <v>0.42599999999999999</v>
      </c>
      <c r="AQ6" s="18">
        <v>0.43190000000000001</v>
      </c>
      <c r="AR6" s="18">
        <v>0.42199999999999999</v>
      </c>
      <c r="AS6" s="18">
        <v>0.41209999999999997</v>
      </c>
      <c r="AT6" s="19">
        <f t="shared" si="3"/>
        <v>0.435</v>
      </c>
      <c r="AU6" s="19">
        <f t="shared" si="3"/>
        <v>0.42499999999999999</v>
      </c>
      <c r="AV6" s="19">
        <f t="shared" si="3"/>
        <v>0.41499999999999998</v>
      </c>
      <c r="AX6" s="18">
        <v>0</v>
      </c>
      <c r="AY6" s="18">
        <v>0</v>
      </c>
      <c r="AZ6" s="18">
        <v>0</v>
      </c>
      <c r="BA6" s="18">
        <v>0</v>
      </c>
      <c r="BB6" s="19">
        <f t="shared" si="4"/>
        <v>0</v>
      </c>
      <c r="BC6" s="19">
        <f t="shared" si="4"/>
        <v>0</v>
      </c>
      <c r="BD6" s="19">
        <f t="shared" si="4"/>
        <v>0</v>
      </c>
      <c r="BF6" s="18">
        <v>0</v>
      </c>
      <c r="BG6" s="18">
        <v>0</v>
      </c>
      <c r="BH6" s="18">
        <v>0</v>
      </c>
      <c r="BI6" s="18">
        <v>0</v>
      </c>
      <c r="BJ6" s="19">
        <f t="shared" si="5"/>
        <v>0</v>
      </c>
      <c r="BK6" s="19">
        <f t="shared" si="5"/>
        <v>0</v>
      </c>
      <c r="BL6" s="19">
        <f t="shared" si="5"/>
        <v>0</v>
      </c>
    </row>
    <row r="7" spans="1:64">
      <c r="G7" s="51"/>
      <c r="H7" s="24" t="s">
        <v>18</v>
      </c>
      <c r="I7" s="24"/>
      <c r="J7" s="24"/>
      <c r="K7" s="24"/>
      <c r="L7" s="29">
        <f>L6-L5</f>
        <v>6.9398148145410232E-2</v>
      </c>
      <c r="M7" s="30">
        <f>IF(M6="Undetermined","",M6-M5)</f>
        <v>6.8868203314195853E-2</v>
      </c>
      <c r="Q7" s="17">
        <v>40210.585509259261</v>
      </c>
      <c r="R7" s="18">
        <v>0.32</v>
      </c>
      <c r="S7" s="18">
        <v>0.36799999999999999</v>
      </c>
      <c r="T7" s="18">
        <v>0.32</v>
      </c>
      <c r="U7" s="18">
        <v>0.27200000000000002</v>
      </c>
      <c r="V7" s="19">
        <f t="shared" si="0"/>
        <v>0.39</v>
      </c>
      <c r="W7" s="19">
        <f t="shared" si="0"/>
        <v>0.34</v>
      </c>
      <c r="X7" s="19">
        <f t="shared" si="0"/>
        <v>0.3</v>
      </c>
      <c r="Z7" s="18">
        <v>0.05</v>
      </c>
      <c r="AA7" s="18">
        <v>7.4399999999999994E-2</v>
      </c>
      <c r="AB7" s="18">
        <v>5.0999999999999997E-2</v>
      </c>
      <c r="AC7" s="18">
        <v>2.76E-2</v>
      </c>
      <c r="AD7" s="19">
        <f t="shared" si="1"/>
        <v>0.06</v>
      </c>
      <c r="AE7" s="19">
        <f t="shared" si="1"/>
        <v>0.05</v>
      </c>
      <c r="AF7" s="19">
        <f t="shared" si="1"/>
        <v>3.5999999999999997E-2</v>
      </c>
      <c r="AH7" s="18">
        <v>850</v>
      </c>
      <c r="AI7" s="18">
        <v>850.9</v>
      </c>
      <c r="AJ7" s="18">
        <v>850</v>
      </c>
      <c r="AK7" s="18">
        <v>849.1</v>
      </c>
      <c r="AL7" s="19">
        <f t="shared" si="2"/>
        <v>900</v>
      </c>
      <c r="AM7" s="19">
        <f t="shared" si="2"/>
        <v>850</v>
      </c>
      <c r="AN7" s="19">
        <f t="shared" si="2"/>
        <v>800</v>
      </c>
      <c r="AP7" s="18">
        <v>0.42399999999999999</v>
      </c>
      <c r="AQ7" s="18">
        <v>0.43190000000000001</v>
      </c>
      <c r="AR7" s="18">
        <v>0.42199999999999999</v>
      </c>
      <c r="AS7" s="18">
        <v>0.41209999999999997</v>
      </c>
      <c r="AT7" s="19">
        <f t="shared" si="3"/>
        <v>0.435</v>
      </c>
      <c r="AU7" s="19">
        <f t="shared" si="3"/>
        <v>0.42499999999999999</v>
      </c>
      <c r="AV7" s="19">
        <f t="shared" si="3"/>
        <v>0.41499999999999998</v>
      </c>
      <c r="AX7" s="18">
        <v>0</v>
      </c>
      <c r="AY7" s="18">
        <v>0</v>
      </c>
      <c r="AZ7" s="18">
        <v>0</v>
      </c>
      <c r="BA7" s="18">
        <v>0</v>
      </c>
      <c r="BB7" s="19">
        <f t="shared" si="4"/>
        <v>0</v>
      </c>
      <c r="BC7" s="19">
        <f t="shared" si="4"/>
        <v>0</v>
      </c>
      <c r="BD7" s="19">
        <f t="shared" si="4"/>
        <v>0</v>
      </c>
      <c r="BF7" s="18">
        <v>0</v>
      </c>
      <c r="BG7" s="18">
        <v>0</v>
      </c>
      <c r="BH7" s="18">
        <v>0</v>
      </c>
      <c r="BI7" s="18">
        <v>0</v>
      </c>
      <c r="BJ7" s="19">
        <f t="shared" si="5"/>
        <v>0</v>
      </c>
      <c r="BK7" s="19">
        <f t="shared" si="5"/>
        <v>0</v>
      </c>
      <c r="BL7" s="19">
        <f t="shared" si="5"/>
        <v>0</v>
      </c>
    </row>
    <row r="8" spans="1:64" ht="13.5" thickBot="1">
      <c r="G8" s="52"/>
      <c r="H8" s="31" t="s">
        <v>31</v>
      </c>
      <c r="I8" s="31"/>
      <c r="J8" s="31"/>
      <c r="K8" s="31"/>
      <c r="L8" s="32">
        <v>9378</v>
      </c>
      <c r="M8" s="33">
        <v>2594</v>
      </c>
      <c r="Q8" s="17">
        <v>40210.586215277777</v>
      </c>
      <c r="R8" s="18">
        <v>0.32700000000000001</v>
      </c>
      <c r="S8" s="18">
        <v>0.36770000000000003</v>
      </c>
      <c r="T8" s="18">
        <v>0.32</v>
      </c>
      <c r="U8" s="18">
        <v>0.27229999999999999</v>
      </c>
      <c r="V8" s="19">
        <f t="shared" si="0"/>
        <v>0.39</v>
      </c>
      <c r="W8" s="19">
        <f t="shared" si="0"/>
        <v>0.34</v>
      </c>
      <c r="X8" s="19">
        <f t="shared" si="0"/>
        <v>0.3</v>
      </c>
      <c r="Z8" s="18">
        <v>0.05</v>
      </c>
      <c r="AA8" s="18">
        <v>7.4399999999999994E-2</v>
      </c>
      <c r="AB8" s="18">
        <v>5.0999999999999997E-2</v>
      </c>
      <c r="AC8" s="18">
        <v>2.76E-2</v>
      </c>
      <c r="AD8" s="19">
        <f t="shared" si="1"/>
        <v>0.06</v>
      </c>
      <c r="AE8" s="19">
        <f t="shared" si="1"/>
        <v>0.05</v>
      </c>
      <c r="AF8" s="19">
        <f t="shared" si="1"/>
        <v>3.5999999999999997E-2</v>
      </c>
      <c r="AH8" s="18">
        <v>850</v>
      </c>
      <c r="AI8" s="18">
        <v>850.9</v>
      </c>
      <c r="AJ8" s="18">
        <v>850</v>
      </c>
      <c r="AK8" s="18">
        <v>849.1</v>
      </c>
      <c r="AL8" s="19">
        <f t="shared" si="2"/>
        <v>900</v>
      </c>
      <c r="AM8" s="19">
        <f t="shared" si="2"/>
        <v>850</v>
      </c>
      <c r="AN8" s="19">
        <f t="shared" si="2"/>
        <v>800</v>
      </c>
      <c r="AP8" s="18">
        <v>0.42199999999999999</v>
      </c>
      <c r="AQ8" s="18">
        <v>0.43290000000000001</v>
      </c>
      <c r="AR8" s="18">
        <v>0.42299999999999999</v>
      </c>
      <c r="AS8" s="18">
        <v>0.41309999999999997</v>
      </c>
      <c r="AT8" s="19">
        <f t="shared" si="3"/>
        <v>0.435</v>
      </c>
      <c r="AU8" s="19">
        <f t="shared" si="3"/>
        <v>0.42499999999999999</v>
      </c>
      <c r="AV8" s="19">
        <f t="shared" si="3"/>
        <v>0.41499999999999998</v>
      </c>
      <c r="AX8" s="18">
        <v>0</v>
      </c>
      <c r="AY8" s="18">
        <v>0</v>
      </c>
      <c r="AZ8" s="18">
        <v>0</v>
      </c>
      <c r="BA8" s="18">
        <v>0</v>
      </c>
      <c r="BB8" s="19">
        <f t="shared" si="4"/>
        <v>0</v>
      </c>
      <c r="BC8" s="19">
        <f t="shared" si="4"/>
        <v>0</v>
      </c>
      <c r="BD8" s="19">
        <f t="shared" si="4"/>
        <v>0</v>
      </c>
      <c r="BF8" s="18">
        <v>0</v>
      </c>
      <c r="BG8" s="18">
        <v>0</v>
      </c>
      <c r="BH8" s="18">
        <v>0</v>
      </c>
      <c r="BI8" s="18">
        <v>0</v>
      </c>
      <c r="BJ8" s="19">
        <f t="shared" si="5"/>
        <v>0</v>
      </c>
      <c r="BK8" s="19">
        <f t="shared" si="5"/>
        <v>0</v>
      </c>
      <c r="BL8" s="19">
        <f t="shared" si="5"/>
        <v>0</v>
      </c>
    </row>
    <row r="9" spans="1:64">
      <c r="G9" s="53" t="s">
        <v>19</v>
      </c>
      <c r="H9" s="34" t="s">
        <v>2</v>
      </c>
      <c r="I9" s="35"/>
      <c r="J9" s="55">
        <v>850</v>
      </c>
      <c r="K9" s="36"/>
      <c r="L9" s="37"/>
      <c r="M9" s="38">
        <v>94</v>
      </c>
      <c r="Q9" s="17">
        <v>40210.586898148147</v>
      </c>
      <c r="R9" s="18">
        <v>0.32100000000000001</v>
      </c>
      <c r="S9" s="18">
        <v>0.3674</v>
      </c>
      <c r="T9" s="18">
        <v>0.32</v>
      </c>
      <c r="U9" s="18">
        <v>0.27260000000000001</v>
      </c>
      <c r="V9" s="19">
        <f t="shared" si="0"/>
        <v>0.39</v>
      </c>
      <c r="W9" s="19">
        <f t="shared" si="0"/>
        <v>0.34</v>
      </c>
      <c r="X9" s="19">
        <f t="shared" si="0"/>
        <v>0.3</v>
      </c>
      <c r="Z9" s="18">
        <v>5.0999999999999997E-2</v>
      </c>
      <c r="AA9" s="18">
        <v>7.4099999999999999E-2</v>
      </c>
      <c r="AB9" s="18">
        <v>5.0999999999999997E-2</v>
      </c>
      <c r="AC9" s="18">
        <v>2.7899999999999994E-2</v>
      </c>
      <c r="AD9" s="19">
        <f t="shared" si="1"/>
        <v>0.06</v>
      </c>
      <c r="AE9" s="19">
        <f t="shared" si="1"/>
        <v>0.05</v>
      </c>
      <c r="AF9" s="19">
        <f t="shared" si="1"/>
        <v>3.5999999999999997E-2</v>
      </c>
      <c r="AH9" s="18">
        <v>850</v>
      </c>
      <c r="AI9" s="18">
        <v>850.9</v>
      </c>
      <c r="AJ9" s="18">
        <v>850</v>
      </c>
      <c r="AK9" s="18">
        <v>849.1</v>
      </c>
      <c r="AL9" s="19">
        <f t="shared" si="2"/>
        <v>900</v>
      </c>
      <c r="AM9" s="19">
        <f t="shared" si="2"/>
        <v>850</v>
      </c>
      <c r="AN9" s="19">
        <f t="shared" si="2"/>
        <v>800</v>
      </c>
      <c r="AP9" s="18">
        <v>0.42499999999999999</v>
      </c>
      <c r="AQ9" s="18">
        <v>0.43290000000000001</v>
      </c>
      <c r="AR9" s="18">
        <v>0.42299999999999999</v>
      </c>
      <c r="AS9" s="18">
        <v>0.41309999999999997</v>
      </c>
      <c r="AT9" s="19">
        <f t="shared" si="3"/>
        <v>0.435</v>
      </c>
      <c r="AU9" s="19">
        <f t="shared" si="3"/>
        <v>0.42499999999999999</v>
      </c>
      <c r="AV9" s="19">
        <f t="shared" si="3"/>
        <v>0.41499999999999998</v>
      </c>
      <c r="AX9" s="18">
        <v>0</v>
      </c>
      <c r="AY9" s="18">
        <v>0</v>
      </c>
      <c r="AZ9" s="18">
        <v>0</v>
      </c>
      <c r="BA9" s="18">
        <v>0</v>
      </c>
      <c r="BB9" s="19">
        <f t="shared" si="4"/>
        <v>0</v>
      </c>
      <c r="BC9" s="19">
        <f t="shared" si="4"/>
        <v>0</v>
      </c>
      <c r="BD9" s="19">
        <f t="shared" si="4"/>
        <v>0</v>
      </c>
      <c r="BF9" s="18">
        <v>0</v>
      </c>
      <c r="BG9" s="18">
        <v>0</v>
      </c>
      <c r="BH9" s="18">
        <v>0</v>
      </c>
      <c r="BI9" s="18">
        <v>0</v>
      </c>
      <c r="BJ9" s="19">
        <f t="shared" si="5"/>
        <v>0</v>
      </c>
      <c r="BK9" s="19">
        <f t="shared" si="5"/>
        <v>0</v>
      </c>
      <c r="BL9" s="19">
        <f t="shared" si="5"/>
        <v>0</v>
      </c>
    </row>
    <row r="10" spans="1:64" ht="13.5" thickBot="1">
      <c r="G10" s="54"/>
      <c r="H10" s="31" t="s">
        <v>20</v>
      </c>
      <c r="I10" s="39"/>
      <c r="J10" s="56"/>
      <c r="K10" s="40"/>
      <c r="L10" s="32">
        <f>L8/L7/24/60</f>
        <v>93.8425617115075</v>
      </c>
      <c r="M10" s="33">
        <f>M8/(E4-M5)/60/24</f>
        <v>96.074074059161418</v>
      </c>
      <c r="Q10" s="17">
        <v>40210.587592592594</v>
      </c>
      <c r="R10" s="18">
        <v>0.32200000000000001</v>
      </c>
      <c r="S10" s="18">
        <v>0.36709999999999998</v>
      </c>
      <c r="T10" s="18">
        <v>0.32</v>
      </c>
      <c r="U10" s="18">
        <v>0.27290000000000003</v>
      </c>
      <c r="V10" s="19">
        <f t="shared" si="0"/>
        <v>0.39</v>
      </c>
      <c r="W10" s="19">
        <f t="shared" si="0"/>
        <v>0.34</v>
      </c>
      <c r="X10" s="19">
        <f t="shared" si="0"/>
        <v>0.3</v>
      </c>
      <c r="Z10" s="18">
        <v>4.9000000000000002E-2</v>
      </c>
      <c r="AA10" s="18">
        <v>7.4099999999999999E-2</v>
      </c>
      <c r="AB10" s="18">
        <v>5.0999999999999997E-2</v>
      </c>
      <c r="AC10" s="18">
        <v>2.7899999999999994E-2</v>
      </c>
      <c r="AD10" s="19">
        <f t="shared" si="1"/>
        <v>0.06</v>
      </c>
      <c r="AE10" s="19">
        <f t="shared" si="1"/>
        <v>0.05</v>
      </c>
      <c r="AF10" s="19">
        <f t="shared" si="1"/>
        <v>3.5999999999999997E-2</v>
      </c>
      <c r="AH10" s="18">
        <v>850</v>
      </c>
      <c r="AI10" s="18">
        <v>850.9</v>
      </c>
      <c r="AJ10" s="18">
        <v>850</v>
      </c>
      <c r="AK10" s="18">
        <v>849.1</v>
      </c>
      <c r="AL10" s="19">
        <f t="shared" si="2"/>
        <v>900</v>
      </c>
      <c r="AM10" s="19">
        <f t="shared" si="2"/>
        <v>850</v>
      </c>
      <c r="AN10" s="19">
        <f t="shared" si="2"/>
        <v>800</v>
      </c>
      <c r="AP10" s="18">
        <v>0.42</v>
      </c>
      <c r="AQ10" s="18">
        <v>0.43290000000000001</v>
      </c>
      <c r="AR10" s="18">
        <v>0.42299999999999999</v>
      </c>
      <c r="AS10" s="18">
        <v>0.41309999999999997</v>
      </c>
      <c r="AT10" s="19">
        <f t="shared" si="3"/>
        <v>0.435</v>
      </c>
      <c r="AU10" s="19">
        <f t="shared" si="3"/>
        <v>0.42499999999999999</v>
      </c>
      <c r="AV10" s="19">
        <f t="shared" si="3"/>
        <v>0.41499999999999998</v>
      </c>
      <c r="AX10" s="18">
        <v>0</v>
      </c>
      <c r="AY10" s="18">
        <v>0</v>
      </c>
      <c r="AZ10" s="18">
        <v>0</v>
      </c>
      <c r="BA10" s="18">
        <v>0</v>
      </c>
      <c r="BB10" s="19">
        <f t="shared" si="4"/>
        <v>0</v>
      </c>
      <c r="BC10" s="19">
        <f t="shared" si="4"/>
        <v>0</v>
      </c>
      <c r="BD10" s="19">
        <f t="shared" si="4"/>
        <v>0</v>
      </c>
      <c r="BF10" s="18">
        <v>0</v>
      </c>
      <c r="BG10" s="18">
        <v>0</v>
      </c>
      <c r="BH10" s="18">
        <v>0</v>
      </c>
      <c r="BI10" s="18">
        <v>0</v>
      </c>
      <c r="BJ10" s="19">
        <f t="shared" si="5"/>
        <v>0</v>
      </c>
      <c r="BK10" s="19">
        <f t="shared" si="5"/>
        <v>0</v>
      </c>
      <c r="BL10" s="19">
        <f t="shared" si="5"/>
        <v>0</v>
      </c>
    </row>
    <row r="11" spans="1:64">
      <c r="G11" s="57" t="s">
        <v>32</v>
      </c>
      <c r="H11" s="22" t="s">
        <v>2</v>
      </c>
      <c r="I11" s="47">
        <v>0.3</v>
      </c>
      <c r="J11" s="47">
        <v>0.34</v>
      </c>
      <c r="K11" s="47">
        <v>0.39</v>
      </c>
      <c r="L11" s="41"/>
      <c r="M11" s="23">
        <v>0.32500000000000001</v>
      </c>
      <c r="Q11" s="17">
        <v>40210.588287037041</v>
      </c>
      <c r="R11" s="18">
        <v>0.32500000000000001</v>
      </c>
      <c r="S11" s="18">
        <v>0.36680000000000001</v>
      </c>
      <c r="T11" s="18">
        <v>0.32</v>
      </c>
      <c r="U11" s="18">
        <v>0.2732</v>
      </c>
      <c r="V11" s="19">
        <f t="shared" si="0"/>
        <v>0.39</v>
      </c>
      <c r="W11" s="19">
        <f t="shared" si="0"/>
        <v>0.34</v>
      </c>
      <c r="X11" s="19">
        <f t="shared" si="0"/>
        <v>0.3</v>
      </c>
      <c r="Z11" s="18">
        <v>0.05</v>
      </c>
      <c r="AA11" s="18">
        <v>7.3800000000000004E-2</v>
      </c>
      <c r="AB11" s="18">
        <v>5.0999999999999997E-2</v>
      </c>
      <c r="AC11" s="18">
        <v>2.8199999999999996E-2</v>
      </c>
      <c r="AD11" s="19">
        <f t="shared" si="1"/>
        <v>0.06</v>
      </c>
      <c r="AE11" s="19">
        <f t="shared" si="1"/>
        <v>0.05</v>
      </c>
      <c r="AF11" s="19">
        <f t="shared" si="1"/>
        <v>3.5999999999999997E-2</v>
      </c>
      <c r="AH11" s="18">
        <v>850</v>
      </c>
      <c r="AI11" s="18">
        <v>850.9</v>
      </c>
      <c r="AJ11" s="18">
        <v>850</v>
      </c>
      <c r="AK11" s="18">
        <v>849.1</v>
      </c>
      <c r="AL11" s="19">
        <f t="shared" si="2"/>
        <v>900</v>
      </c>
      <c r="AM11" s="19">
        <f t="shared" si="2"/>
        <v>850</v>
      </c>
      <c r="AN11" s="19">
        <f t="shared" si="2"/>
        <v>800</v>
      </c>
      <c r="AP11" s="18">
        <v>0.42399999999999999</v>
      </c>
      <c r="AQ11" s="18">
        <v>0.43259999999999998</v>
      </c>
      <c r="AR11" s="18">
        <v>0.42299999999999999</v>
      </c>
      <c r="AS11" s="18">
        <v>0.41339999999999999</v>
      </c>
      <c r="AT11" s="19">
        <f t="shared" si="3"/>
        <v>0.435</v>
      </c>
      <c r="AU11" s="19">
        <f t="shared" si="3"/>
        <v>0.42499999999999999</v>
      </c>
      <c r="AV11" s="19">
        <f t="shared" si="3"/>
        <v>0.41499999999999998</v>
      </c>
      <c r="AX11" s="18">
        <v>0</v>
      </c>
      <c r="AY11" s="18">
        <v>0</v>
      </c>
      <c r="AZ11" s="18">
        <v>0</v>
      </c>
      <c r="BA11" s="18">
        <v>0</v>
      </c>
      <c r="BB11" s="19">
        <f t="shared" si="4"/>
        <v>0</v>
      </c>
      <c r="BC11" s="19">
        <f t="shared" si="4"/>
        <v>0</v>
      </c>
      <c r="BD11" s="19">
        <f t="shared" si="4"/>
        <v>0</v>
      </c>
      <c r="BF11" s="18">
        <v>0</v>
      </c>
      <c r="BG11" s="18">
        <v>0</v>
      </c>
      <c r="BH11" s="18">
        <v>0</v>
      </c>
      <c r="BI11" s="18">
        <v>0</v>
      </c>
      <c r="BJ11" s="19">
        <f t="shared" si="5"/>
        <v>0</v>
      </c>
      <c r="BK11" s="19">
        <f t="shared" si="5"/>
        <v>0</v>
      </c>
      <c r="BL11" s="19">
        <f t="shared" si="5"/>
        <v>0</v>
      </c>
    </row>
    <row r="12" spans="1:64">
      <c r="G12" s="58"/>
      <c r="H12" s="24" t="s">
        <v>20</v>
      </c>
      <c r="I12" s="48"/>
      <c r="J12" s="48"/>
      <c r="K12" s="48"/>
      <c r="L12" s="24">
        <v>0.32</v>
      </c>
      <c r="M12" s="42">
        <v>0.32200000000000001</v>
      </c>
      <c r="Q12" s="17">
        <v>40210.58898148148</v>
      </c>
      <c r="R12" s="18">
        <v>0.32500000000000001</v>
      </c>
      <c r="S12" s="18">
        <v>0.36649999999999999</v>
      </c>
      <c r="T12" s="18">
        <v>0.32</v>
      </c>
      <c r="U12" s="18">
        <v>0.27350000000000002</v>
      </c>
      <c r="V12" s="19">
        <f t="shared" si="0"/>
        <v>0.39</v>
      </c>
      <c r="W12" s="19">
        <f t="shared" si="0"/>
        <v>0.34</v>
      </c>
      <c r="X12" s="19">
        <f t="shared" si="0"/>
        <v>0.3</v>
      </c>
      <c r="Z12" s="18">
        <v>5.0999999999999997E-2</v>
      </c>
      <c r="AA12" s="18">
        <v>7.3800000000000004E-2</v>
      </c>
      <c r="AB12" s="18">
        <v>5.0999999999999997E-2</v>
      </c>
      <c r="AC12" s="18">
        <v>2.8199999999999996E-2</v>
      </c>
      <c r="AD12" s="19">
        <f t="shared" si="1"/>
        <v>0.06</v>
      </c>
      <c r="AE12" s="19">
        <f t="shared" si="1"/>
        <v>0.05</v>
      </c>
      <c r="AF12" s="19">
        <f t="shared" si="1"/>
        <v>3.5999999999999997E-2</v>
      </c>
      <c r="AH12" s="18">
        <v>850</v>
      </c>
      <c r="AI12" s="18">
        <v>850.9</v>
      </c>
      <c r="AJ12" s="18">
        <v>850</v>
      </c>
      <c r="AK12" s="18">
        <v>849.1</v>
      </c>
      <c r="AL12" s="19">
        <f t="shared" si="2"/>
        <v>900</v>
      </c>
      <c r="AM12" s="19">
        <f t="shared" si="2"/>
        <v>850</v>
      </c>
      <c r="AN12" s="19">
        <f t="shared" si="2"/>
        <v>800</v>
      </c>
      <c r="AP12" s="18">
        <v>0.42399999999999999</v>
      </c>
      <c r="AQ12" s="18">
        <v>0.43259999999999998</v>
      </c>
      <c r="AR12" s="18">
        <v>0.42299999999999999</v>
      </c>
      <c r="AS12" s="18">
        <v>0.41339999999999999</v>
      </c>
      <c r="AT12" s="19">
        <f t="shared" si="3"/>
        <v>0.435</v>
      </c>
      <c r="AU12" s="19">
        <f t="shared" si="3"/>
        <v>0.42499999999999999</v>
      </c>
      <c r="AV12" s="19">
        <f t="shared" si="3"/>
        <v>0.41499999999999998</v>
      </c>
      <c r="AX12" s="18">
        <v>0</v>
      </c>
      <c r="AY12" s="18">
        <v>0</v>
      </c>
      <c r="AZ12" s="18">
        <v>0</v>
      </c>
      <c r="BA12" s="18">
        <v>0</v>
      </c>
      <c r="BB12" s="19">
        <f t="shared" si="4"/>
        <v>0</v>
      </c>
      <c r="BC12" s="19">
        <f t="shared" si="4"/>
        <v>0</v>
      </c>
      <c r="BD12" s="19">
        <f t="shared" si="4"/>
        <v>0</v>
      </c>
      <c r="BF12" s="18">
        <v>0</v>
      </c>
      <c r="BG12" s="18">
        <v>0</v>
      </c>
      <c r="BH12" s="18">
        <v>0</v>
      </c>
      <c r="BI12" s="18">
        <v>0</v>
      </c>
      <c r="BJ12" s="19">
        <f t="shared" si="5"/>
        <v>0</v>
      </c>
      <c r="BK12" s="19">
        <f t="shared" si="5"/>
        <v>0</v>
      </c>
      <c r="BL12" s="19">
        <f t="shared" si="5"/>
        <v>0</v>
      </c>
    </row>
    <row r="13" spans="1:64">
      <c r="G13" s="58"/>
      <c r="H13" s="24" t="s">
        <v>21</v>
      </c>
      <c r="I13" s="48"/>
      <c r="J13" s="48"/>
      <c r="K13" s="48"/>
      <c r="L13" s="24">
        <v>0.34599999999999997</v>
      </c>
      <c r="M13" s="42">
        <v>0.34</v>
      </c>
      <c r="Q13" s="17">
        <v>40210.589675925927</v>
      </c>
      <c r="R13" s="18">
        <v>0.31900000000000001</v>
      </c>
      <c r="S13" s="18">
        <v>0.36620000000000003</v>
      </c>
      <c r="T13" s="18">
        <v>0.32</v>
      </c>
      <c r="U13" s="18">
        <v>0.27379999999999999</v>
      </c>
      <c r="V13" s="19">
        <f t="shared" si="0"/>
        <v>0.39</v>
      </c>
      <c r="W13" s="19">
        <f t="shared" si="0"/>
        <v>0.34</v>
      </c>
      <c r="X13" s="19">
        <f t="shared" si="0"/>
        <v>0.3</v>
      </c>
      <c r="Z13" s="18">
        <v>5.0999999999999997E-2</v>
      </c>
      <c r="AA13" s="18">
        <v>7.3499999999999996E-2</v>
      </c>
      <c r="AB13" s="18">
        <v>5.0999999999999997E-2</v>
      </c>
      <c r="AC13" s="18">
        <v>2.8499999999999998E-2</v>
      </c>
      <c r="AD13" s="19">
        <f t="shared" si="1"/>
        <v>0.06</v>
      </c>
      <c r="AE13" s="19">
        <f t="shared" si="1"/>
        <v>0.05</v>
      </c>
      <c r="AF13" s="19">
        <f t="shared" si="1"/>
        <v>3.5999999999999997E-2</v>
      </c>
      <c r="AH13" s="18">
        <v>850</v>
      </c>
      <c r="AI13" s="18">
        <v>850.9</v>
      </c>
      <c r="AJ13" s="18">
        <v>850</v>
      </c>
      <c r="AK13" s="18">
        <v>849.1</v>
      </c>
      <c r="AL13" s="19">
        <f t="shared" si="2"/>
        <v>900</v>
      </c>
      <c r="AM13" s="19">
        <f t="shared" si="2"/>
        <v>850</v>
      </c>
      <c r="AN13" s="19">
        <f t="shared" si="2"/>
        <v>800</v>
      </c>
      <c r="AP13" s="18">
        <v>0.42399999999999999</v>
      </c>
      <c r="AQ13" s="18">
        <v>0.43259999999999998</v>
      </c>
      <c r="AR13" s="18">
        <v>0.42299999999999999</v>
      </c>
      <c r="AS13" s="18">
        <v>0.41339999999999999</v>
      </c>
      <c r="AT13" s="19">
        <f t="shared" si="3"/>
        <v>0.435</v>
      </c>
      <c r="AU13" s="19">
        <f t="shared" si="3"/>
        <v>0.42499999999999999</v>
      </c>
      <c r="AV13" s="19">
        <f t="shared" si="3"/>
        <v>0.41499999999999998</v>
      </c>
      <c r="AX13" s="18">
        <v>0</v>
      </c>
      <c r="AY13" s="18">
        <v>0</v>
      </c>
      <c r="AZ13" s="18">
        <v>0</v>
      </c>
      <c r="BA13" s="18">
        <v>0</v>
      </c>
      <c r="BB13" s="19">
        <f t="shared" si="4"/>
        <v>0</v>
      </c>
      <c r="BC13" s="19">
        <f t="shared" si="4"/>
        <v>0</v>
      </c>
      <c r="BD13" s="19">
        <f t="shared" si="4"/>
        <v>0</v>
      </c>
      <c r="BF13" s="18">
        <v>0</v>
      </c>
      <c r="BG13" s="18">
        <v>0</v>
      </c>
      <c r="BH13" s="18">
        <v>0</v>
      </c>
      <c r="BI13" s="18">
        <v>0</v>
      </c>
      <c r="BJ13" s="19">
        <f t="shared" si="5"/>
        <v>0</v>
      </c>
      <c r="BK13" s="19">
        <f t="shared" si="5"/>
        <v>0</v>
      </c>
      <c r="BL13" s="19">
        <f t="shared" si="5"/>
        <v>0</v>
      </c>
    </row>
    <row r="14" spans="1:64">
      <c r="G14" s="58"/>
      <c r="H14" s="24" t="s">
        <v>22</v>
      </c>
      <c r="I14" s="48"/>
      <c r="J14" s="48"/>
      <c r="K14" s="48"/>
      <c r="L14" s="24">
        <v>0.188</v>
      </c>
      <c r="M14" s="42">
        <v>0.309</v>
      </c>
      <c r="Q14" s="17">
        <v>40210.590370370373</v>
      </c>
      <c r="R14" s="18">
        <v>0.32300000000000001</v>
      </c>
      <c r="S14" s="18">
        <v>0.3659</v>
      </c>
      <c r="T14" s="18">
        <v>0.32</v>
      </c>
      <c r="U14" s="18">
        <v>0.27410000000000001</v>
      </c>
      <c r="V14" s="19">
        <f t="shared" si="0"/>
        <v>0.39</v>
      </c>
      <c r="W14" s="19">
        <f t="shared" si="0"/>
        <v>0.34</v>
      </c>
      <c r="X14" s="19">
        <f t="shared" si="0"/>
        <v>0.3</v>
      </c>
      <c r="Z14" s="18">
        <v>5.2999999999999999E-2</v>
      </c>
      <c r="AA14" s="18">
        <v>7.3499999999999996E-2</v>
      </c>
      <c r="AB14" s="18">
        <v>5.0999999999999997E-2</v>
      </c>
      <c r="AC14" s="18">
        <v>2.8499999999999998E-2</v>
      </c>
      <c r="AD14" s="19">
        <f t="shared" si="1"/>
        <v>0.06</v>
      </c>
      <c r="AE14" s="19">
        <f t="shared" si="1"/>
        <v>0.05</v>
      </c>
      <c r="AF14" s="19">
        <f t="shared" si="1"/>
        <v>3.5999999999999997E-2</v>
      </c>
      <c r="AH14" s="18">
        <v>850</v>
      </c>
      <c r="AI14" s="18">
        <v>850.9</v>
      </c>
      <c r="AJ14" s="18">
        <v>850</v>
      </c>
      <c r="AK14" s="18">
        <v>849.1</v>
      </c>
      <c r="AL14" s="19">
        <f t="shared" si="2"/>
        <v>900</v>
      </c>
      <c r="AM14" s="19">
        <f t="shared" si="2"/>
        <v>850</v>
      </c>
      <c r="AN14" s="19">
        <f t="shared" si="2"/>
        <v>800</v>
      </c>
      <c r="AP14" s="18">
        <v>0.42099999999999999</v>
      </c>
      <c r="AQ14" s="18">
        <v>0.43259999999999998</v>
      </c>
      <c r="AR14" s="18">
        <v>0.42299999999999999</v>
      </c>
      <c r="AS14" s="18">
        <v>0.41339999999999999</v>
      </c>
      <c r="AT14" s="19">
        <f t="shared" si="3"/>
        <v>0.435</v>
      </c>
      <c r="AU14" s="19">
        <f t="shared" si="3"/>
        <v>0.42499999999999999</v>
      </c>
      <c r="AV14" s="19">
        <f t="shared" si="3"/>
        <v>0.41499999999999998</v>
      </c>
      <c r="AX14" s="18">
        <v>0</v>
      </c>
      <c r="AY14" s="18">
        <v>0</v>
      </c>
      <c r="AZ14" s="18">
        <v>0</v>
      </c>
      <c r="BA14" s="18">
        <v>0</v>
      </c>
      <c r="BB14" s="19">
        <f t="shared" si="4"/>
        <v>0</v>
      </c>
      <c r="BC14" s="19">
        <f t="shared" si="4"/>
        <v>0</v>
      </c>
      <c r="BD14" s="19">
        <f t="shared" si="4"/>
        <v>0</v>
      </c>
      <c r="BF14" s="18">
        <v>0</v>
      </c>
      <c r="BG14" s="18">
        <v>0</v>
      </c>
      <c r="BH14" s="18">
        <v>0</v>
      </c>
      <c r="BI14" s="18">
        <v>0</v>
      </c>
      <c r="BJ14" s="19">
        <f t="shared" si="5"/>
        <v>0</v>
      </c>
      <c r="BK14" s="19">
        <f t="shared" si="5"/>
        <v>0</v>
      </c>
      <c r="BL14" s="19">
        <f t="shared" si="5"/>
        <v>0</v>
      </c>
    </row>
    <row r="15" spans="1:64">
      <c r="G15" s="58"/>
      <c r="H15" s="24" t="s">
        <v>23</v>
      </c>
      <c r="I15" s="48"/>
      <c r="J15" s="48"/>
      <c r="K15" s="48"/>
      <c r="L15" s="24">
        <v>1.38E-2</v>
      </c>
      <c r="M15" s="42">
        <v>2.5000000000000001E-3</v>
      </c>
      <c r="Q15" s="17">
        <v>40210.591064814813</v>
      </c>
      <c r="R15" s="18">
        <v>0.32300000000000001</v>
      </c>
      <c r="S15" s="18">
        <v>0.36560000000000004</v>
      </c>
      <c r="T15" s="18">
        <v>0.32</v>
      </c>
      <c r="U15" s="18">
        <v>0.27439999999999998</v>
      </c>
      <c r="V15" s="19">
        <f t="shared" si="0"/>
        <v>0.39</v>
      </c>
      <c r="W15" s="19">
        <f t="shared" si="0"/>
        <v>0.34</v>
      </c>
      <c r="X15" s="19">
        <f t="shared" si="0"/>
        <v>0.3</v>
      </c>
      <c r="Z15" s="18">
        <v>5.0999999999999997E-2</v>
      </c>
      <c r="AA15" s="18">
        <v>7.3200000000000001E-2</v>
      </c>
      <c r="AB15" s="18">
        <v>5.0999999999999997E-2</v>
      </c>
      <c r="AC15" s="18">
        <v>2.8799999999999996E-2</v>
      </c>
      <c r="AD15" s="19">
        <f t="shared" si="1"/>
        <v>0.06</v>
      </c>
      <c r="AE15" s="19">
        <f t="shared" si="1"/>
        <v>0.05</v>
      </c>
      <c r="AF15" s="19">
        <f t="shared" si="1"/>
        <v>3.5999999999999997E-2</v>
      </c>
      <c r="AH15" s="18">
        <v>850</v>
      </c>
      <c r="AI15" s="18">
        <v>850.9</v>
      </c>
      <c r="AJ15" s="18">
        <v>850</v>
      </c>
      <c r="AK15" s="18">
        <v>849.1</v>
      </c>
      <c r="AL15" s="19">
        <f t="shared" si="2"/>
        <v>900</v>
      </c>
      <c r="AM15" s="19">
        <f t="shared" si="2"/>
        <v>850</v>
      </c>
      <c r="AN15" s="19">
        <f t="shared" si="2"/>
        <v>800</v>
      </c>
      <c r="AP15" s="18">
        <v>0.42199999999999999</v>
      </c>
      <c r="AQ15" s="18">
        <v>0.43259999999999998</v>
      </c>
      <c r="AR15" s="18">
        <v>0.42299999999999999</v>
      </c>
      <c r="AS15" s="18">
        <v>0.41339999999999999</v>
      </c>
      <c r="AT15" s="19">
        <f t="shared" si="3"/>
        <v>0.435</v>
      </c>
      <c r="AU15" s="19">
        <f t="shared" si="3"/>
        <v>0.42499999999999999</v>
      </c>
      <c r="AV15" s="19">
        <f t="shared" si="3"/>
        <v>0.41499999999999998</v>
      </c>
      <c r="AX15" s="18">
        <v>0</v>
      </c>
      <c r="AY15" s="18">
        <v>0</v>
      </c>
      <c r="AZ15" s="18">
        <v>0</v>
      </c>
      <c r="BA15" s="18">
        <v>0</v>
      </c>
      <c r="BB15" s="19">
        <f t="shared" si="4"/>
        <v>0</v>
      </c>
      <c r="BC15" s="19">
        <f t="shared" si="4"/>
        <v>0</v>
      </c>
      <c r="BD15" s="19">
        <f t="shared" si="4"/>
        <v>0</v>
      </c>
      <c r="BF15" s="18">
        <v>0</v>
      </c>
      <c r="BG15" s="18">
        <v>0</v>
      </c>
      <c r="BH15" s="18">
        <v>0</v>
      </c>
      <c r="BI15" s="18">
        <v>0</v>
      </c>
      <c r="BJ15" s="19">
        <f t="shared" si="5"/>
        <v>0</v>
      </c>
      <c r="BK15" s="19">
        <f t="shared" si="5"/>
        <v>0</v>
      </c>
      <c r="BL15" s="19">
        <f t="shared" si="5"/>
        <v>0</v>
      </c>
    </row>
    <row r="16" spans="1:64">
      <c r="G16" s="58"/>
      <c r="H16" s="24" t="s">
        <v>24</v>
      </c>
      <c r="I16" s="48"/>
      <c r="J16" s="48"/>
      <c r="K16" s="48"/>
      <c r="L16" s="24">
        <v>0</v>
      </c>
      <c r="M16" s="42">
        <v>0</v>
      </c>
      <c r="Q16" s="17">
        <v>40210.59175925926</v>
      </c>
      <c r="R16" s="18">
        <v>0.31900000000000001</v>
      </c>
      <c r="S16" s="18">
        <v>0.36530000000000001</v>
      </c>
      <c r="T16" s="18">
        <v>0.32</v>
      </c>
      <c r="U16" s="18">
        <v>0.2747</v>
      </c>
      <c r="V16" s="19">
        <f t="shared" si="0"/>
        <v>0.39</v>
      </c>
      <c r="W16" s="19">
        <f t="shared" si="0"/>
        <v>0.34</v>
      </c>
      <c r="X16" s="19">
        <f t="shared" si="0"/>
        <v>0.3</v>
      </c>
      <c r="Z16" s="18">
        <v>5.0999999999999997E-2</v>
      </c>
      <c r="AA16" s="18">
        <v>7.3200000000000001E-2</v>
      </c>
      <c r="AB16" s="18">
        <v>5.0999999999999997E-2</v>
      </c>
      <c r="AC16" s="18">
        <v>2.8799999999999996E-2</v>
      </c>
      <c r="AD16" s="19">
        <f t="shared" si="1"/>
        <v>0.06</v>
      </c>
      <c r="AE16" s="19">
        <f t="shared" si="1"/>
        <v>0.05</v>
      </c>
      <c r="AF16" s="19">
        <f t="shared" si="1"/>
        <v>3.5999999999999997E-2</v>
      </c>
      <c r="AH16" s="18">
        <v>850</v>
      </c>
      <c r="AI16" s="18">
        <v>850.9</v>
      </c>
      <c r="AJ16" s="18">
        <v>850</v>
      </c>
      <c r="AK16" s="18">
        <v>849.1</v>
      </c>
      <c r="AL16" s="19">
        <f t="shared" si="2"/>
        <v>900</v>
      </c>
      <c r="AM16" s="19">
        <f t="shared" si="2"/>
        <v>850</v>
      </c>
      <c r="AN16" s="19">
        <f t="shared" si="2"/>
        <v>800</v>
      </c>
      <c r="AP16" s="18">
        <v>0.42299999999999999</v>
      </c>
      <c r="AQ16" s="18">
        <v>0.43259999999999998</v>
      </c>
      <c r="AR16" s="18">
        <v>0.42299999999999999</v>
      </c>
      <c r="AS16" s="18">
        <v>0.41339999999999999</v>
      </c>
      <c r="AT16" s="19">
        <f t="shared" si="3"/>
        <v>0.435</v>
      </c>
      <c r="AU16" s="19">
        <f t="shared" si="3"/>
        <v>0.42499999999999999</v>
      </c>
      <c r="AV16" s="19">
        <f t="shared" si="3"/>
        <v>0.41499999999999998</v>
      </c>
      <c r="AX16" s="18">
        <v>0</v>
      </c>
      <c r="AY16" s="18">
        <v>0</v>
      </c>
      <c r="AZ16" s="18">
        <v>0</v>
      </c>
      <c r="BA16" s="18">
        <v>0</v>
      </c>
      <c r="BB16" s="19">
        <f t="shared" si="4"/>
        <v>0</v>
      </c>
      <c r="BC16" s="19">
        <f t="shared" si="4"/>
        <v>0</v>
      </c>
      <c r="BD16" s="19">
        <f t="shared" si="4"/>
        <v>0</v>
      </c>
      <c r="BF16" s="18">
        <v>0</v>
      </c>
      <c r="BG16" s="18">
        <v>0</v>
      </c>
      <c r="BH16" s="18">
        <v>0</v>
      </c>
      <c r="BI16" s="18">
        <v>0</v>
      </c>
      <c r="BJ16" s="19">
        <f t="shared" si="5"/>
        <v>0</v>
      </c>
      <c r="BK16" s="19">
        <f t="shared" si="5"/>
        <v>0</v>
      </c>
      <c r="BL16" s="19">
        <f t="shared" si="5"/>
        <v>0</v>
      </c>
    </row>
    <row r="17" spans="7:64" ht="13.5" thickBot="1">
      <c r="G17" s="59"/>
      <c r="H17" s="31" t="s">
        <v>25</v>
      </c>
      <c r="I17" s="49"/>
      <c r="J17" s="49"/>
      <c r="K17" s="49"/>
      <c r="L17" s="31">
        <v>2</v>
      </c>
      <c r="M17" s="43">
        <v>0</v>
      </c>
      <c r="Q17" s="17">
        <v>40210.592453703706</v>
      </c>
      <c r="R17" s="18">
        <v>0.32100000000000001</v>
      </c>
      <c r="S17" s="18">
        <v>0.36499999999999999</v>
      </c>
      <c r="T17" s="18">
        <v>0.32</v>
      </c>
      <c r="U17" s="18">
        <v>0.27500000000000002</v>
      </c>
      <c r="V17" s="19">
        <f t="shared" si="0"/>
        <v>0.39</v>
      </c>
      <c r="W17" s="19">
        <f t="shared" si="0"/>
        <v>0.34</v>
      </c>
      <c r="X17" s="19">
        <f t="shared" si="0"/>
        <v>0.3</v>
      </c>
      <c r="Z17" s="18">
        <v>5.0999999999999997E-2</v>
      </c>
      <c r="AA17" s="18">
        <v>7.3200000000000001E-2</v>
      </c>
      <c r="AB17" s="18">
        <v>5.0999999999999997E-2</v>
      </c>
      <c r="AC17" s="18">
        <v>2.8799999999999996E-2</v>
      </c>
      <c r="AD17" s="19">
        <f t="shared" si="1"/>
        <v>0.06</v>
      </c>
      <c r="AE17" s="19">
        <f t="shared" si="1"/>
        <v>0.05</v>
      </c>
      <c r="AF17" s="19">
        <f t="shared" si="1"/>
        <v>3.5999999999999997E-2</v>
      </c>
      <c r="AH17" s="18">
        <v>850</v>
      </c>
      <c r="AI17" s="18">
        <v>850.9</v>
      </c>
      <c r="AJ17" s="18">
        <v>850</v>
      </c>
      <c r="AK17" s="18">
        <v>849.1</v>
      </c>
      <c r="AL17" s="19">
        <f t="shared" si="2"/>
        <v>900</v>
      </c>
      <c r="AM17" s="19">
        <f t="shared" si="2"/>
        <v>850</v>
      </c>
      <c r="AN17" s="19">
        <f t="shared" si="2"/>
        <v>800</v>
      </c>
      <c r="AP17" s="18">
        <v>0.42399999999999999</v>
      </c>
      <c r="AQ17" s="18">
        <v>0.43259999999999998</v>
      </c>
      <c r="AR17" s="18">
        <v>0.42299999999999999</v>
      </c>
      <c r="AS17" s="18">
        <v>0.41339999999999999</v>
      </c>
      <c r="AT17" s="19">
        <f t="shared" si="3"/>
        <v>0.435</v>
      </c>
      <c r="AU17" s="19">
        <f t="shared" si="3"/>
        <v>0.42499999999999999</v>
      </c>
      <c r="AV17" s="19">
        <f t="shared" si="3"/>
        <v>0.41499999999999998</v>
      </c>
      <c r="AX17" s="18">
        <v>0</v>
      </c>
      <c r="AY17" s="18">
        <v>0</v>
      </c>
      <c r="AZ17" s="18">
        <v>0</v>
      </c>
      <c r="BA17" s="18">
        <v>0</v>
      </c>
      <c r="BB17" s="19">
        <f t="shared" si="4"/>
        <v>0</v>
      </c>
      <c r="BC17" s="19">
        <f t="shared" si="4"/>
        <v>0</v>
      </c>
      <c r="BD17" s="19">
        <f t="shared" si="4"/>
        <v>0</v>
      </c>
      <c r="BF17" s="18">
        <v>0</v>
      </c>
      <c r="BG17" s="18">
        <v>0</v>
      </c>
      <c r="BH17" s="18">
        <v>0</v>
      </c>
      <c r="BI17" s="18">
        <v>0</v>
      </c>
      <c r="BJ17" s="19">
        <f t="shared" si="5"/>
        <v>0</v>
      </c>
      <c r="BK17" s="19">
        <f t="shared" si="5"/>
        <v>0</v>
      </c>
      <c r="BL17" s="19">
        <f t="shared" si="5"/>
        <v>0</v>
      </c>
    </row>
    <row r="18" spans="7:64">
      <c r="G18" s="57" t="s">
        <v>33</v>
      </c>
      <c r="H18" s="22" t="s">
        <v>2</v>
      </c>
      <c r="I18" s="47">
        <v>3.5999999999999997E-2</v>
      </c>
      <c r="J18" s="47">
        <v>0.05</v>
      </c>
      <c r="K18" s="47">
        <v>0.06</v>
      </c>
      <c r="L18" s="41"/>
      <c r="M18" s="23">
        <v>4.8000000000000001E-2</v>
      </c>
      <c r="Q18" s="17">
        <v>40210.593148148146</v>
      </c>
      <c r="R18" s="18">
        <v>0.32200000000000001</v>
      </c>
      <c r="S18" s="18">
        <v>0.36470000000000002</v>
      </c>
      <c r="T18" s="18">
        <v>0.32</v>
      </c>
      <c r="U18" s="18">
        <v>0.27529999999999999</v>
      </c>
      <c r="V18" s="19">
        <f t="shared" si="0"/>
        <v>0.39</v>
      </c>
      <c r="W18" s="19">
        <f t="shared" si="0"/>
        <v>0.34</v>
      </c>
      <c r="X18" s="19">
        <f t="shared" si="0"/>
        <v>0.3</v>
      </c>
      <c r="Z18" s="18">
        <v>4.9000000000000002E-2</v>
      </c>
      <c r="AA18" s="18">
        <v>7.2899999999999993E-2</v>
      </c>
      <c r="AB18" s="18">
        <v>5.0999999999999997E-2</v>
      </c>
      <c r="AC18" s="18">
        <v>2.9099999999999997E-2</v>
      </c>
      <c r="AD18" s="19">
        <f t="shared" si="1"/>
        <v>0.06</v>
      </c>
      <c r="AE18" s="19">
        <f t="shared" si="1"/>
        <v>0.05</v>
      </c>
      <c r="AF18" s="19">
        <f t="shared" si="1"/>
        <v>3.5999999999999997E-2</v>
      </c>
      <c r="AH18" s="18">
        <v>850</v>
      </c>
      <c r="AI18" s="18">
        <v>850.9</v>
      </c>
      <c r="AJ18" s="18">
        <v>850</v>
      </c>
      <c r="AK18" s="18">
        <v>849.1</v>
      </c>
      <c r="AL18" s="19">
        <f t="shared" si="2"/>
        <v>900</v>
      </c>
      <c r="AM18" s="19">
        <f t="shared" si="2"/>
        <v>850</v>
      </c>
      <c r="AN18" s="19">
        <f t="shared" si="2"/>
        <v>800</v>
      </c>
      <c r="AP18" s="18">
        <v>0.42</v>
      </c>
      <c r="AQ18" s="18">
        <v>0.43229999999999996</v>
      </c>
      <c r="AR18" s="18">
        <v>0.42299999999999999</v>
      </c>
      <c r="AS18" s="18">
        <v>0.41370000000000001</v>
      </c>
      <c r="AT18" s="19">
        <f t="shared" si="3"/>
        <v>0.435</v>
      </c>
      <c r="AU18" s="19">
        <f t="shared" si="3"/>
        <v>0.42499999999999999</v>
      </c>
      <c r="AV18" s="19">
        <f t="shared" si="3"/>
        <v>0.41499999999999998</v>
      </c>
      <c r="AX18" s="18">
        <v>0</v>
      </c>
      <c r="AY18" s="18">
        <v>0</v>
      </c>
      <c r="AZ18" s="18">
        <v>0</v>
      </c>
      <c r="BA18" s="18">
        <v>0</v>
      </c>
      <c r="BB18" s="19">
        <f t="shared" si="4"/>
        <v>0</v>
      </c>
      <c r="BC18" s="19">
        <f t="shared" si="4"/>
        <v>0</v>
      </c>
      <c r="BD18" s="19">
        <f t="shared" si="4"/>
        <v>0</v>
      </c>
      <c r="BF18" s="18">
        <v>0</v>
      </c>
      <c r="BG18" s="18">
        <v>0</v>
      </c>
      <c r="BH18" s="18">
        <v>0</v>
      </c>
      <c r="BI18" s="18">
        <v>0</v>
      </c>
      <c r="BJ18" s="19">
        <f t="shared" si="5"/>
        <v>0</v>
      </c>
      <c r="BK18" s="19">
        <f t="shared" si="5"/>
        <v>0</v>
      </c>
      <c r="BL18" s="19">
        <f t="shared" si="5"/>
        <v>0</v>
      </c>
    </row>
    <row r="19" spans="7:64">
      <c r="G19" s="58"/>
      <c r="H19" s="24" t="s">
        <v>20</v>
      </c>
      <c r="I19" s="48"/>
      <c r="J19" s="48"/>
      <c r="K19" s="48"/>
      <c r="L19" s="24">
        <v>5.0999999999999997E-2</v>
      </c>
      <c r="M19" s="42">
        <v>5.0999999999999997E-2</v>
      </c>
      <c r="Q19" s="17">
        <v>40210.593842592592</v>
      </c>
      <c r="R19" s="18">
        <v>0.31900000000000001</v>
      </c>
      <c r="S19" s="18">
        <v>0.36470000000000002</v>
      </c>
      <c r="T19" s="18">
        <v>0.32</v>
      </c>
      <c r="U19" s="18">
        <v>0.27529999999999999</v>
      </c>
      <c r="V19" s="19">
        <f t="shared" si="0"/>
        <v>0.39</v>
      </c>
      <c r="W19" s="19">
        <f t="shared" si="0"/>
        <v>0.34</v>
      </c>
      <c r="X19" s="19">
        <f t="shared" si="0"/>
        <v>0.3</v>
      </c>
      <c r="Z19" s="18">
        <v>5.0999999999999997E-2</v>
      </c>
      <c r="AA19" s="18">
        <v>7.2899999999999993E-2</v>
      </c>
      <c r="AB19" s="18">
        <v>5.0999999999999997E-2</v>
      </c>
      <c r="AC19" s="18">
        <v>2.9099999999999997E-2</v>
      </c>
      <c r="AD19" s="19">
        <f t="shared" si="1"/>
        <v>0.06</v>
      </c>
      <c r="AE19" s="19">
        <f t="shared" si="1"/>
        <v>0.05</v>
      </c>
      <c r="AF19" s="19">
        <f t="shared" si="1"/>
        <v>3.5999999999999997E-2</v>
      </c>
      <c r="AH19" s="18">
        <v>850</v>
      </c>
      <c r="AI19" s="18">
        <v>850.9</v>
      </c>
      <c r="AJ19" s="18">
        <v>850</v>
      </c>
      <c r="AK19" s="18">
        <v>849.1</v>
      </c>
      <c r="AL19" s="19">
        <f t="shared" si="2"/>
        <v>900</v>
      </c>
      <c r="AM19" s="19">
        <f t="shared" si="2"/>
        <v>850</v>
      </c>
      <c r="AN19" s="19">
        <f t="shared" si="2"/>
        <v>800</v>
      </c>
      <c r="AP19" s="18">
        <v>0.42399999999999999</v>
      </c>
      <c r="AQ19" s="18">
        <v>0.43229999999999996</v>
      </c>
      <c r="AR19" s="18">
        <v>0.42299999999999999</v>
      </c>
      <c r="AS19" s="18">
        <v>0.41370000000000001</v>
      </c>
      <c r="AT19" s="19">
        <f t="shared" si="3"/>
        <v>0.435</v>
      </c>
      <c r="AU19" s="19">
        <f t="shared" si="3"/>
        <v>0.42499999999999999</v>
      </c>
      <c r="AV19" s="19">
        <f t="shared" si="3"/>
        <v>0.41499999999999998</v>
      </c>
      <c r="AX19" s="18">
        <v>0</v>
      </c>
      <c r="AY19" s="18">
        <v>0</v>
      </c>
      <c r="AZ19" s="18">
        <v>0</v>
      </c>
      <c r="BA19" s="18">
        <v>0</v>
      </c>
      <c r="BB19" s="19">
        <f t="shared" si="4"/>
        <v>0</v>
      </c>
      <c r="BC19" s="19">
        <f t="shared" si="4"/>
        <v>0</v>
      </c>
      <c r="BD19" s="19">
        <f t="shared" si="4"/>
        <v>0</v>
      </c>
      <c r="BF19" s="18">
        <v>0</v>
      </c>
      <c r="BG19" s="18">
        <v>0</v>
      </c>
      <c r="BH19" s="18">
        <v>0</v>
      </c>
      <c r="BI19" s="18">
        <v>0</v>
      </c>
      <c r="BJ19" s="19">
        <f t="shared" si="5"/>
        <v>0</v>
      </c>
      <c r="BK19" s="19">
        <f t="shared" si="5"/>
        <v>0</v>
      </c>
      <c r="BL19" s="19">
        <f t="shared" si="5"/>
        <v>0</v>
      </c>
    </row>
    <row r="20" spans="7:64">
      <c r="G20" s="58"/>
      <c r="H20" s="24" t="s">
        <v>21</v>
      </c>
      <c r="I20" s="48"/>
      <c r="J20" s="48"/>
      <c r="K20" s="48"/>
      <c r="L20" s="24">
        <v>0.128</v>
      </c>
      <c r="M20" s="42">
        <v>7.3999999999999996E-2</v>
      </c>
      <c r="Q20" s="17">
        <v>40210.594537037039</v>
      </c>
      <c r="R20" s="18">
        <v>0.32200000000000001</v>
      </c>
      <c r="S20" s="18">
        <v>0.3644</v>
      </c>
      <c r="T20" s="18">
        <v>0.32</v>
      </c>
      <c r="U20" s="18">
        <v>0.27560000000000001</v>
      </c>
      <c r="V20" s="19">
        <f t="shared" ref="V20:X35" si="6">V19</f>
        <v>0.39</v>
      </c>
      <c r="W20" s="19">
        <f t="shared" si="6"/>
        <v>0.34</v>
      </c>
      <c r="X20" s="19">
        <f t="shared" si="6"/>
        <v>0.3</v>
      </c>
      <c r="Z20" s="18">
        <v>5.1999999999999998E-2</v>
      </c>
      <c r="AA20" s="18">
        <v>7.2599999999999998E-2</v>
      </c>
      <c r="AB20" s="18">
        <v>5.0999999999999997E-2</v>
      </c>
      <c r="AC20" s="18">
        <v>2.9399999999999996E-2</v>
      </c>
      <c r="AD20" s="19">
        <f t="shared" ref="AD20:AF35" si="7">AD19</f>
        <v>0.06</v>
      </c>
      <c r="AE20" s="19">
        <f t="shared" si="7"/>
        <v>0.05</v>
      </c>
      <c r="AF20" s="19">
        <f t="shared" si="7"/>
        <v>3.5999999999999997E-2</v>
      </c>
      <c r="AH20" s="18">
        <v>850</v>
      </c>
      <c r="AI20" s="18">
        <v>850.9</v>
      </c>
      <c r="AJ20" s="18">
        <v>850</v>
      </c>
      <c r="AK20" s="18">
        <v>849.1</v>
      </c>
      <c r="AL20" s="19">
        <f t="shared" ref="AL20:AN35" si="8">AL19</f>
        <v>900</v>
      </c>
      <c r="AM20" s="19">
        <f t="shared" si="8"/>
        <v>850</v>
      </c>
      <c r="AN20" s="19">
        <f t="shared" si="8"/>
        <v>800</v>
      </c>
      <c r="AP20" s="18">
        <v>0.42299999999999999</v>
      </c>
      <c r="AQ20" s="18">
        <v>0.43229999999999996</v>
      </c>
      <c r="AR20" s="18">
        <v>0.42299999999999999</v>
      </c>
      <c r="AS20" s="18">
        <v>0.41370000000000001</v>
      </c>
      <c r="AT20" s="19">
        <f t="shared" ref="AT20:AV35" si="9">AT19</f>
        <v>0.435</v>
      </c>
      <c r="AU20" s="19">
        <f t="shared" si="9"/>
        <v>0.42499999999999999</v>
      </c>
      <c r="AV20" s="19">
        <f t="shared" si="9"/>
        <v>0.41499999999999998</v>
      </c>
      <c r="AX20" s="18">
        <v>0</v>
      </c>
      <c r="AY20" s="18">
        <v>0</v>
      </c>
      <c r="AZ20" s="18">
        <v>0</v>
      </c>
      <c r="BA20" s="18">
        <v>0</v>
      </c>
      <c r="BB20" s="19">
        <f t="shared" ref="BB20:BD35" si="10">BB19</f>
        <v>0</v>
      </c>
      <c r="BC20" s="19">
        <f t="shared" si="10"/>
        <v>0</v>
      </c>
      <c r="BD20" s="19">
        <f t="shared" si="10"/>
        <v>0</v>
      </c>
      <c r="BF20" s="18">
        <v>0</v>
      </c>
      <c r="BG20" s="18">
        <v>0</v>
      </c>
      <c r="BH20" s="18">
        <v>0</v>
      </c>
      <c r="BI20" s="18">
        <v>0</v>
      </c>
      <c r="BJ20" s="19">
        <f t="shared" ref="BJ20:BL35" si="11">BJ19</f>
        <v>0</v>
      </c>
      <c r="BK20" s="19">
        <f t="shared" si="11"/>
        <v>0</v>
      </c>
      <c r="BL20" s="19">
        <f t="shared" si="11"/>
        <v>0</v>
      </c>
    </row>
    <row r="21" spans="7:64">
      <c r="G21" s="58"/>
      <c r="H21" s="24" t="s">
        <v>22</v>
      </c>
      <c r="I21" s="48"/>
      <c r="J21" s="48"/>
      <c r="K21" s="48"/>
      <c r="L21" s="24">
        <v>4.3999999999999997E-2</v>
      </c>
      <c r="M21" s="42">
        <v>4.4999999999999998E-2</v>
      </c>
      <c r="Q21" s="17">
        <v>40210.595231481479</v>
      </c>
      <c r="R21" s="18">
        <v>0.32200000000000001</v>
      </c>
      <c r="S21" s="18">
        <v>0.36409999999999998</v>
      </c>
      <c r="T21" s="18">
        <v>0.32</v>
      </c>
      <c r="U21" s="18">
        <v>0.27590000000000003</v>
      </c>
      <c r="V21" s="19">
        <f t="shared" si="6"/>
        <v>0.39</v>
      </c>
      <c r="W21" s="19">
        <f t="shared" si="6"/>
        <v>0.34</v>
      </c>
      <c r="X21" s="19">
        <f t="shared" si="6"/>
        <v>0.3</v>
      </c>
      <c r="Z21" s="18">
        <v>5.3999999999999999E-2</v>
      </c>
      <c r="AA21" s="18">
        <v>7.2599999999999998E-2</v>
      </c>
      <c r="AB21" s="18">
        <v>5.0999999999999997E-2</v>
      </c>
      <c r="AC21" s="18">
        <v>2.9399999999999996E-2</v>
      </c>
      <c r="AD21" s="19">
        <f t="shared" si="7"/>
        <v>0.06</v>
      </c>
      <c r="AE21" s="19">
        <f t="shared" si="7"/>
        <v>0.05</v>
      </c>
      <c r="AF21" s="19">
        <f t="shared" si="7"/>
        <v>3.5999999999999997E-2</v>
      </c>
      <c r="AH21" s="18">
        <v>850</v>
      </c>
      <c r="AI21" s="18">
        <v>850.9</v>
      </c>
      <c r="AJ21" s="18">
        <v>850</v>
      </c>
      <c r="AK21" s="18">
        <v>849.1</v>
      </c>
      <c r="AL21" s="19">
        <f t="shared" si="8"/>
        <v>900</v>
      </c>
      <c r="AM21" s="19">
        <f t="shared" si="8"/>
        <v>850</v>
      </c>
      <c r="AN21" s="19">
        <f t="shared" si="8"/>
        <v>800</v>
      </c>
      <c r="AP21" s="18">
        <v>0.42199999999999999</v>
      </c>
      <c r="AQ21" s="18">
        <v>0.43229999999999996</v>
      </c>
      <c r="AR21" s="18">
        <v>0.42299999999999999</v>
      </c>
      <c r="AS21" s="18">
        <v>0.41370000000000001</v>
      </c>
      <c r="AT21" s="19">
        <f t="shared" si="9"/>
        <v>0.435</v>
      </c>
      <c r="AU21" s="19">
        <f t="shared" si="9"/>
        <v>0.42499999999999999</v>
      </c>
      <c r="AV21" s="19">
        <f t="shared" si="9"/>
        <v>0.41499999999999998</v>
      </c>
      <c r="AX21" s="18">
        <v>0</v>
      </c>
      <c r="AY21" s="18">
        <v>0</v>
      </c>
      <c r="AZ21" s="18">
        <v>0</v>
      </c>
      <c r="BA21" s="18">
        <v>0</v>
      </c>
      <c r="BB21" s="19">
        <f t="shared" si="10"/>
        <v>0</v>
      </c>
      <c r="BC21" s="19">
        <f t="shared" si="10"/>
        <v>0</v>
      </c>
      <c r="BD21" s="19">
        <f t="shared" si="10"/>
        <v>0</v>
      </c>
      <c r="BF21" s="18">
        <v>0</v>
      </c>
      <c r="BG21" s="18">
        <v>0</v>
      </c>
      <c r="BH21" s="18">
        <v>0</v>
      </c>
      <c r="BI21" s="18">
        <v>0</v>
      </c>
      <c r="BJ21" s="19">
        <f t="shared" si="11"/>
        <v>0</v>
      </c>
      <c r="BK21" s="19">
        <f t="shared" si="11"/>
        <v>0</v>
      </c>
      <c r="BL21" s="19">
        <f t="shared" si="11"/>
        <v>0</v>
      </c>
    </row>
    <row r="22" spans="7:64">
      <c r="G22" s="58"/>
      <c r="H22" s="24" t="s">
        <v>23</v>
      </c>
      <c r="I22" s="48"/>
      <c r="J22" s="48"/>
      <c r="K22" s="48"/>
      <c r="L22" s="24">
        <v>6.7999999999999996E-3</v>
      </c>
      <c r="M22" s="42">
        <v>1.6999999999999999E-3</v>
      </c>
      <c r="Q22" s="17">
        <v>40210.595925925925</v>
      </c>
      <c r="R22" s="18">
        <v>0.32100000000000001</v>
      </c>
      <c r="S22" s="18">
        <v>0.36380000000000001</v>
      </c>
      <c r="T22" s="18">
        <v>0.32</v>
      </c>
      <c r="U22" s="18">
        <v>0.2762</v>
      </c>
      <c r="V22" s="19">
        <f t="shared" si="6"/>
        <v>0.39</v>
      </c>
      <c r="W22" s="19">
        <f t="shared" si="6"/>
        <v>0.34</v>
      </c>
      <c r="X22" s="19">
        <f t="shared" si="6"/>
        <v>0.3</v>
      </c>
      <c r="Z22" s="18">
        <v>5.0999999999999997E-2</v>
      </c>
      <c r="AA22" s="18">
        <v>7.2599999999999998E-2</v>
      </c>
      <c r="AB22" s="18">
        <v>5.0999999999999997E-2</v>
      </c>
      <c r="AC22" s="18">
        <v>2.9399999999999996E-2</v>
      </c>
      <c r="AD22" s="19">
        <f t="shared" si="7"/>
        <v>0.06</v>
      </c>
      <c r="AE22" s="19">
        <f t="shared" si="7"/>
        <v>0.05</v>
      </c>
      <c r="AF22" s="19">
        <f t="shared" si="7"/>
        <v>3.5999999999999997E-2</v>
      </c>
      <c r="AH22" s="18">
        <v>850</v>
      </c>
      <c r="AI22" s="18">
        <v>850.9</v>
      </c>
      <c r="AJ22" s="18">
        <v>850</v>
      </c>
      <c r="AK22" s="18">
        <v>849.1</v>
      </c>
      <c r="AL22" s="19">
        <f t="shared" si="8"/>
        <v>900</v>
      </c>
      <c r="AM22" s="19">
        <f t="shared" si="8"/>
        <v>850</v>
      </c>
      <c r="AN22" s="19">
        <f t="shared" si="8"/>
        <v>800</v>
      </c>
      <c r="AP22" s="18">
        <v>0.42499999999999999</v>
      </c>
      <c r="AQ22" s="18">
        <v>0.43229999999999996</v>
      </c>
      <c r="AR22" s="18">
        <v>0.42299999999999999</v>
      </c>
      <c r="AS22" s="18">
        <v>0.41370000000000001</v>
      </c>
      <c r="AT22" s="19">
        <f t="shared" si="9"/>
        <v>0.435</v>
      </c>
      <c r="AU22" s="19">
        <f t="shared" si="9"/>
        <v>0.42499999999999999</v>
      </c>
      <c r="AV22" s="19">
        <f t="shared" si="9"/>
        <v>0.41499999999999998</v>
      </c>
      <c r="AX22" s="18">
        <v>0</v>
      </c>
      <c r="AY22" s="18">
        <v>0</v>
      </c>
      <c r="AZ22" s="18">
        <v>0</v>
      </c>
      <c r="BA22" s="18">
        <v>0</v>
      </c>
      <c r="BB22" s="19">
        <f t="shared" si="10"/>
        <v>0</v>
      </c>
      <c r="BC22" s="19">
        <f t="shared" si="10"/>
        <v>0</v>
      </c>
      <c r="BD22" s="19">
        <f t="shared" si="10"/>
        <v>0</v>
      </c>
      <c r="BF22" s="18">
        <v>0</v>
      </c>
      <c r="BG22" s="18">
        <v>0</v>
      </c>
      <c r="BH22" s="18">
        <v>0</v>
      </c>
      <c r="BI22" s="18">
        <v>0</v>
      </c>
      <c r="BJ22" s="19">
        <f t="shared" si="11"/>
        <v>0</v>
      </c>
      <c r="BK22" s="19">
        <f t="shared" si="11"/>
        <v>0</v>
      </c>
      <c r="BL22" s="19">
        <f t="shared" si="11"/>
        <v>0</v>
      </c>
    </row>
    <row r="23" spans="7:64">
      <c r="G23" s="58"/>
      <c r="H23" s="24" t="s">
        <v>24</v>
      </c>
      <c r="I23" s="48"/>
      <c r="J23" s="48"/>
      <c r="K23" s="48"/>
      <c r="L23" s="24">
        <v>2</v>
      </c>
      <c r="M23" s="42">
        <v>1</v>
      </c>
      <c r="Q23" s="17">
        <v>40210.596620370372</v>
      </c>
      <c r="R23" s="18">
        <v>0.31900000000000001</v>
      </c>
      <c r="S23" s="18">
        <v>0.36349999999999999</v>
      </c>
      <c r="T23" s="18">
        <v>0.32</v>
      </c>
      <c r="U23" s="18">
        <v>0.27650000000000002</v>
      </c>
      <c r="V23" s="19">
        <f t="shared" si="6"/>
        <v>0.39</v>
      </c>
      <c r="W23" s="19">
        <f t="shared" si="6"/>
        <v>0.34</v>
      </c>
      <c r="X23" s="19">
        <f t="shared" si="6"/>
        <v>0.3</v>
      </c>
      <c r="Z23" s="18">
        <v>5.1999999999999998E-2</v>
      </c>
      <c r="AA23" s="18">
        <v>7.2300000000000003E-2</v>
      </c>
      <c r="AB23" s="18">
        <v>5.0999999999999997E-2</v>
      </c>
      <c r="AC23" s="18">
        <v>2.9699999999999997E-2</v>
      </c>
      <c r="AD23" s="19">
        <f t="shared" si="7"/>
        <v>0.06</v>
      </c>
      <c r="AE23" s="19">
        <f t="shared" si="7"/>
        <v>0.05</v>
      </c>
      <c r="AF23" s="19">
        <f t="shared" si="7"/>
        <v>3.5999999999999997E-2</v>
      </c>
      <c r="AH23" s="18">
        <v>850</v>
      </c>
      <c r="AI23" s="18">
        <v>850.9</v>
      </c>
      <c r="AJ23" s="18">
        <v>850</v>
      </c>
      <c r="AK23" s="18">
        <v>849.1</v>
      </c>
      <c r="AL23" s="19">
        <f t="shared" si="8"/>
        <v>900</v>
      </c>
      <c r="AM23" s="19">
        <f t="shared" si="8"/>
        <v>850</v>
      </c>
      <c r="AN23" s="19">
        <f t="shared" si="8"/>
        <v>800</v>
      </c>
      <c r="AP23" s="18">
        <v>0.42499999999999999</v>
      </c>
      <c r="AQ23" s="18">
        <v>0.43229999999999996</v>
      </c>
      <c r="AR23" s="18">
        <v>0.42299999999999999</v>
      </c>
      <c r="AS23" s="18">
        <v>0.41370000000000001</v>
      </c>
      <c r="AT23" s="19">
        <f t="shared" si="9"/>
        <v>0.435</v>
      </c>
      <c r="AU23" s="19">
        <f t="shared" si="9"/>
        <v>0.42499999999999999</v>
      </c>
      <c r="AV23" s="19">
        <f t="shared" si="9"/>
        <v>0.41499999999999998</v>
      </c>
      <c r="AX23" s="18">
        <v>0</v>
      </c>
      <c r="AY23" s="18">
        <v>0</v>
      </c>
      <c r="AZ23" s="18">
        <v>0</v>
      </c>
      <c r="BA23" s="18">
        <v>0</v>
      </c>
      <c r="BB23" s="19">
        <f t="shared" si="10"/>
        <v>0</v>
      </c>
      <c r="BC23" s="19">
        <f t="shared" si="10"/>
        <v>0</v>
      </c>
      <c r="BD23" s="19">
        <f t="shared" si="10"/>
        <v>0</v>
      </c>
      <c r="BF23" s="18">
        <v>0</v>
      </c>
      <c r="BG23" s="18">
        <v>0</v>
      </c>
      <c r="BH23" s="18">
        <v>0</v>
      </c>
      <c r="BI23" s="18">
        <v>0</v>
      </c>
      <c r="BJ23" s="19">
        <f t="shared" si="11"/>
        <v>0</v>
      </c>
      <c r="BK23" s="19">
        <f t="shared" si="11"/>
        <v>0</v>
      </c>
      <c r="BL23" s="19">
        <f t="shared" si="11"/>
        <v>0</v>
      </c>
    </row>
    <row r="24" spans="7:64" ht="13.5" thickBot="1">
      <c r="G24" s="59"/>
      <c r="H24" s="31" t="s">
        <v>25</v>
      </c>
      <c r="I24" s="49"/>
      <c r="J24" s="49"/>
      <c r="K24" s="49"/>
      <c r="L24" s="31">
        <v>0</v>
      </c>
      <c r="M24" s="43">
        <v>0</v>
      </c>
      <c r="Q24" s="17">
        <v>40210.597326388888</v>
      </c>
      <c r="R24" s="18">
        <v>0.32200000000000001</v>
      </c>
      <c r="S24" s="18">
        <v>0.36320000000000002</v>
      </c>
      <c r="T24" s="18">
        <v>0.32</v>
      </c>
      <c r="U24" s="18">
        <v>0.27679999999999999</v>
      </c>
      <c r="V24" s="19">
        <f t="shared" si="6"/>
        <v>0.39</v>
      </c>
      <c r="W24" s="19">
        <f t="shared" si="6"/>
        <v>0.34</v>
      </c>
      <c r="X24" s="19">
        <f t="shared" si="6"/>
        <v>0.3</v>
      </c>
      <c r="Z24" s="18">
        <v>5.2999999999999999E-2</v>
      </c>
      <c r="AA24" s="18">
        <v>7.2300000000000003E-2</v>
      </c>
      <c r="AB24" s="18">
        <v>5.0999999999999997E-2</v>
      </c>
      <c r="AC24" s="18">
        <v>2.9699999999999997E-2</v>
      </c>
      <c r="AD24" s="19">
        <f t="shared" si="7"/>
        <v>0.06</v>
      </c>
      <c r="AE24" s="19">
        <f t="shared" si="7"/>
        <v>0.05</v>
      </c>
      <c r="AF24" s="19">
        <f t="shared" si="7"/>
        <v>3.5999999999999997E-2</v>
      </c>
      <c r="AH24" s="18">
        <v>850</v>
      </c>
      <c r="AI24" s="18">
        <v>850.9</v>
      </c>
      <c r="AJ24" s="18">
        <v>850</v>
      </c>
      <c r="AK24" s="18">
        <v>849.1</v>
      </c>
      <c r="AL24" s="19">
        <f t="shared" si="8"/>
        <v>900</v>
      </c>
      <c r="AM24" s="19">
        <f t="shared" si="8"/>
        <v>850</v>
      </c>
      <c r="AN24" s="19">
        <f t="shared" si="8"/>
        <v>800</v>
      </c>
      <c r="AP24" s="18">
        <v>0.42599999999999999</v>
      </c>
      <c r="AQ24" s="18">
        <v>0.43229999999999996</v>
      </c>
      <c r="AR24" s="18">
        <v>0.42299999999999999</v>
      </c>
      <c r="AS24" s="18">
        <v>0.41370000000000001</v>
      </c>
      <c r="AT24" s="19">
        <f t="shared" si="9"/>
        <v>0.435</v>
      </c>
      <c r="AU24" s="19">
        <f t="shared" si="9"/>
        <v>0.42499999999999999</v>
      </c>
      <c r="AV24" s="19">
        <f t="shared" si="9"/>
        <v>0.41499999999999998</v>
      </c>
      <c r="AX24" s="18">
        <v>0</v>
      </c>
      <c r="AY24" s="18">
        <v>0</v>
      </c>
      <c r="AZ24" s="18">
        <v>0</v>
      </c>
      <c r="BA24" s="18">
        <v>0</v>
      </c>
      <c r="BB24" s="19">
        <f t="shared" si="10"/>
        <v>0</v>
      </c>
      <c r="BC24" s="19">
        <f t="shared" si="10"/>
        <v>0</v>
      </c>
      <c r="BD24" s="19">
        <f t="shared" si="10"/>
        <v>0</v>
      </c>
      <c r="BF24" s="18">
        <v>0</v>
      </c>
      <c r="BG24" s="18">
        <v>0</v>
      </c>
      <c r="BH24" s="18">
        <v>0</v>
      </c>
      <c r="BI24" s="18">
        <v>0</v>
      </c>
      <c r="BJ24" s="19">
        <f t="shared" si="11"/>
        <v>0</v>
      </c>
      <c r="BK24" s="19">
        <f t="shared" si="11"/>
        <v>0</v>
      </c>
      <c r="BL24" s="19">
        <f t="shared" si="11"/>
        <v>0</v>
      </c>
    </row>
    <row r="25" spans="7:64">
      <c r="G25" s="57" t="s">
        <v>34</v>
      </c>
      <c r="H25" s="22" t="s">
        <v>2</v>
      </c>
      <c r="I25" s="47">
        <v>800</v>
      </c>
      <c r="J25" s="47">
        <v>300</v>
      </c>
      <c r="K25" s="47">
        <v>900</v>
      </c>
      <c r="L25" s="41"/>
      <c r="M25" s="23">
        <v>850</v>
      </c>
      <c r="Q25" s="17">
        <v>40210.598009259258</v>
      </c>
      <c r="R25" s="18">
        <v>0.32200000000000001</v>
      </c>
      <c r="S25" s="18">
        <v>0.36320000000000002</v>
      </c>
      <c r="T25" s="18">
        <v>0.32</v>
      </c>
      <c r="U25" s="18">
        <v>0.27679999999999999</v>
      </c>
      <c r="V25" s="19">
        <f t="shared" si="6"/>
        <v>0.39</v>
      </c>
      <c r="W25" s="19">
        <f t="shared" si="6"/>
        <v>0.34</v>
      </c>
      <c r="X25" s="19">
        <f t="shared" si="6"/>
        <v>0.3</v>
      </c>
      <c r="Z25" s="18">
        <v>5.0999999999999997E-2</v>
      </c>
      <c r="AA25" s="18">
        <v>7.1999999999999995E-2</v>
      </c>
      <c r="AB25" s="18">
        <v>5.0999999999999997E-2</v>
      </c>
      <c r="AC25" s="18">
        <v>2.9999999999999995E-2</v>
      </c>
      <c r="AD25" s="19">
        <f t="shared" si="7"/>
        <v>0.06</v>
      </c>
      <c r="AE25" s="19">
        <f t="shared" si="7"/>
        <v>0.05</v>
      </c>
      <c r="AF25" s="19">
        <f t="shared" si="7"/>
        <v>3.5999999999999997E-2</v>
      </c>
      <c r="AH25" s="18">
        <v>850</v>
      </c>
      <c r="AI25" s="18">
        <v>850.9</v>
      </c>
      <c r="AJ25" s="18">
        <v>850</v>
      </c>
      <c r="AK25" s="18">
        <v>849.1</v>
      </c>
      <c r="AL25" s="19">
        <f t="shared" si="8"/>
        <v>900</v>
      </c>
      <c r="AM25" s="19">
        <f t="shared" si="8"/>
        <v>850</v>
      </c>
      <c r="AN25" s="19">
        <f t="shared" si="8"/>
        <v>800</v>
      </c>
      <c r="AP25" s="18">
        <v>0.42199999999999999</v>
      </c>
      <c r="AQ25" s="18">
        <v>0.43229999999999996</v>
      </c>
      <c r="AR25" s="18">
        <v>0.42299999999999999</v>
      </c>
      <c r="AS25" s="18">
        <v>0.41370000000000001</v>
      </c>
      <c r="AT25" s="19">
        <f t="shared" si="9"/>
        <v>0.435</v>
      </c>
      <c r="AU25" s="19">
        <f t="shared" si="9"/>
        <v>0.42499999999999999</v>
      </c>
      <c r="AV25" s="19">
        <f t="shared" si="9"/>
        <v>0.41499999999999998</v>
      </c>
      <c r="AX25" s="18">
        <v>0</v>
      </c>
      <c r="AY25" s="18">
        <v>0</v>
      </c>
      <c r="AZ25" s="18">
        <v>0</v>
      </c>
      <c r="BA25" s="18">
        <v>0</v>
      </c>
      <c r="BB25" s="19">
        <f t="shared" si="10"/>
        <v>0</v>
      </c>
      <c r="BC25" s="19">
        <f t="shared" si="10"/>
        <v>0</v>
      </c>
      <c r="BD25" s="19">
        <f t="shared" si="10"/>
        <v>0</v>
      </c>
      <c r="BF25" s="18">
        <v>0</v>
      </c>
      <c r="BG25" s="18">
        <v>0</v>
      </c>
      <c r="BH25" s="18">
        <v>0</v>
      </c>
      <c r="BI25" s="18">
        <v>0</v>
      </c>
      <c r="BJ25" s="19">
        <f t="shared" si="11"/>
        <v>0</v>
      </c>
      <c r="BK25" s="19">
        <f t="shared" si="11"/>
        <v>0</v>
      </c>
      <c r="BL25" s="19">
        <f t="shared" si="11"/>
        <v>0</v>
      </c>
    </row>
    <row r="26" spans="7:64">
      <c r="G26" s="58"/>
      <c r="H26" s="24" t="s">
        <v>20</v>
      </c>
      <c r="I26" s="48"/>
      <c r="J26" s="48"/>
      <c r="K26" s="48"/>
      <c r="L26" s="24">
        <v>95</v>
      </c>
      <c r="M26" s="42">
        <v>850</v>
      </c>
      <c r="Q26" s="17">
        <v>40210.598703703705</v>
      </c>
      <c r="R26" s="18">
        <v>0.32100000000000001</v>
      </c>
      <c r="S26" s="18">
        <v>0.3629</v>
      </c>
      <c r="T26" s="18">
        <v>0.32</v>
      </c>
      <c r="U26" s="18">
        <v>0.27710000000000001</v>
      </c>
      <c r="V26" s="19">
        <f t="shared" si="6"/>
        <v>0.39</v>
      </c>
      <c r="W26" s="19">
        <f t="shared" si="6"/>
        <v>0.34</v>
      </c>
      <c r="X26" s="19">
        <f t="shared" si="6"/>
        <v>0.3</v>
      </c>
      <c r="Z26" s="18">
        <v>5.0999999999999997E-2</v>
      </c>
      <c r="AA26" s="18">
        <v>7.1999999999999995E-2</v>
      </c>
      <c r="AB26" s="18">
        <v>5.0999999999999997E-2</v>
      </c>
      <c r="AC26" s="18">
        <v>2.9999999999999995E-2</v>
      </c>
      <c r="AD26" s="19">
        <f t="shared" si="7"/>
        <v>0.06</v>
      </c>
      <c r="AE26" s="19">
        <f t="shared" si="7"/>
        <v>0.05</v>
      </c>
      <c r="AF26" s="19">
        <f t="shared" si="7"/>
        <v>3.5999999999999997E-2</v>
      </c>
      <c r="AH26" s="18">
        <v>850</v>
      </c>
      <c r="AI26" s="18">
        <v>850.9</v>
      </c>
      <c r="AJ26" s="18">
        <v>850</v>
      </c>
      <c r="AK26" s="18">
        <v>849.1</v>
      </c>
      <c r="AL26" s="19">
        <f t="shared" si="8"/>
        <v>900</v>
      </c>
      <c r="AM26" s="19">
        <f t="shared" si="8"/>
        <v>850</v>
      </c>
      <c r="AN26" s="19">
        <f t="shared" si="8"/>
        <v>800</v>
      </c>
      <c r="AP26" s="18">
        <v>0.42199999999999999</v>
      </c>
      <c r="AQ26" s="18">
        <v>0.43229999999999996</v>
      </c>
      <c r="AR26" s="18">
        <v>0.42299999999999999</v>
      </c>
      <c r="AS26" s="18">
        <v>0.41370000000000001</v>
      </c>
      <c r="AT26" s="19">
        <f t="shared" si="9"/>
        <v>0.435</v>
      </c>
      <c r="AU26" s="19">
        <f t="shared" si="9"/>
        <v>0.42499999999999999</v>
      </c>
      <c r="AV26" s="19">
        <f t="shared" si="9"/>
        <v>0.41499999999999998</v>
      </c>
      <c r="AX26" s="18">
        <v>0</v>
      </c>
      <c r="AY26" s="18">
        <v>0</v>
      </c>
      <c r="AZ26" s="18">
        <v>0</v>
      </c>
      <c r="BA26" s="18">
        <v>0</v>
      </c>
      <c r="BB26" s="19">
        <f t="shared" si="10"/>
        <v>0</v>
      </c>
      <c r="BC26" s="19">
        <f t="shared" si="10"/>
        <v>0</v>
      </c>
      <c r="BD26" s="19">
        <f t="shared" si="10"/>
        <v>0</v>
      </c>
      <c r="BF26" s="18">
        <v>0</v>
      </c>
      <c r="BG26" s="18">
        <v>0</v>
      </c>
      <c r="BH26" s="18">
        <v>0</v>
      </c>
      <c r="BI26" s="18">
        <v>0</v>
      </c>
      <c r="BJ26" s="19">
        <f t="shared" si="11"/>
        <v>0</v>
      </c>
      <c r="BK26" s="19">
        <f t="shared" si="11"/>
        <v>0</v>
      </c>
      <c r="BL26" s="19">
        <f t="shared" si="11"/>
        <v>0</v>
      </c>
    </row>
    <row r="27" spans="7:64">
      <c r="G27" s="58"/>
      <c r="H27" s="24" t="s">
        <v>21</v>
      </c>
      <c r="I27" s="48"/>
      <c r="J27" s="48"/>
      <c r="K27" s="48"/>
      <c r="L27" s="24">
        <v>95</v>
      </c>
      <c r="M27" s="42">
        <v>850</v>
      </c>
      <c r="Q27" s="17">
        <v>40210.599398148152</v>
      </c>
      <c r="R27" s="18">
        <v>0.32300000000000001</v>
      </c>
      <c r="S27" s="18">
        <v>0.36260000000000003</v>
      </c>
      <c r="T27" s="18">
        <v>0.32</v>
      </c>
      <c r="U27" s="18">
        <v>0.27739999999999998</v>
      </c>
      <c r="V27" s="19">
        <f t="shared" si="6"/>
        <v>0.39</v>
      </c>
      <c r="W27" s="19">
        <f t="shared" si="6"/>
        <v>0.34</v>
      </c>
      <c r="X27" s="19">
        <f t="shared" si="6"/>
        <v>0.3</v>
      </c>
      <c r="Z27" s="18">
        <v>5.2999999999999999E-2</v>
      </c>
      <c r="AA27" s="18">
        <v>7.1999999999999995E-2</v>
      </c>
      <c r="AB27" s="18">
        <v>5.0999999999999997E-2</v>
      </c>
      <c r="AC27" s="18">
        <v>2.9999999999999995E-2</v>
      </c>
      <c r="AD27" s="19">
        <f t="shared" si="7"/>
        <v>0.06</v>
      </c>
      <c r="AE27" s="19">
        <f t="shared" si="7"/>
        <v>0.05</v>
      </c>
      <c r="AF27" s="19">
        <f t="shared" si="7"/>
        <v>3.5999999999999997E-2</v>
      </c>
      <c r="AH27" s="18">
        <v>850</v>
      </c>
      <c r="AI27" s="18">
        <v>850.9</v>
      </c>
      <c r="AJ27" s="18">
        <v>850</v>
      </c>
      <c r="AK27" s="18">
        <v>849.1</v>
      </c>
      <c r="AL27" s="19">
        <f t="shared" si="8"/>
        <v>900</v>
      </c>
      <c r="AM27" s="19">
        <f t="shared" si="8"/>
        <v>850</v>
      </c>
      <c r="AN27" s="19">
        <f t="shared" si="8"/>
        <v>800</v>
      </c>
      <c r="AP27" s="18">
        <v>0.42299999999999999</v>
      </c>
      <c r="AQ27" s="18">
        <v>0.432</v>
      </c>
      <c r="AR27" s="18">
        <v>0.42299999999999999</v>
      </c>
      <c r="AS27" s="18">
        <v>0.41399999999999998</v>
      </c>
      <c r="AT27" s="19">
        <f t="shared" si="9"/>
        <v>0.435</v>
      </c>
      <c r="AU27" s="19">
        <f t="shared" si="9"/>
        <v>0.42499999999999999</v>
      </c>
      <c r="AV27" s="19">
        <f t="shared" si="9"/>
        <v>0.41499999999999998</v>
      </c>
      <c r="AX27" s="18">
        <v>0</v>
      </c>
      <c r="AY27" s="18">
        <v>0</v>
      </c>
      <c r="AZ27" s="18">
        <v>0</v>
      </c>
      <c r="BA27" s="18">
        <v>0</v>
      </c>
      <c r="BB27" s="19">
        <f t="shared" si="10"/>
        <v>0</v>
      </c>
      <c r="BC27" s="19">
        <f t="shared" si="10"/>
        <v>0</v>
      </c>
      <c r="BD27" s="19">
        <f t="shared" si="10"/>
        <v>0</v>
      </c>
      <c r="BF27" s="18">
        <v>0</v>
      </c>
      <c r="BG27" s="18">
        <v>0</v>
      </c>
      <c r="BH27" s="18">
        <v>0</v>
      </c>
      <c r="BI27" s="18">
        <v>0</v>
      </c>
      <c r="BJ27" s="19">
        <f t="shared" si="11"/>
        <v>0</v>
      </c>
      <c r="BK27" s="19">
        <f t="shared" si="11"/>
        <v>0</v>
      </c>
      <c r="BL27" s="19">
        <f t="shared" si="11"/>
        <v>0</v>
      </c>
    </row>
    <row r="28" spans="7:64">
      <c r="G28" s="58"/>
      <c r="H28" s="24" t="s">
        <v>22</v>
      </c>
      <c r="I28" s="48"/>
      <c r="J28" s="48"/>
      <c r="K28" s="48"/>
      <c r="L28" s="24">
        <v>94</v>
      </c>
      <c r="M28" s="42">
        <v>850</v>
      </c>
      <c r="Q28" s="17">
        <v>40210.600092592591</v>
      </c>
      <c r="R28" s="18">
        <v>0.32600000000000001</v>
      </c>
      <c r="S28" s="18">
        <v>0.36230000000000001</v>
      </c>
      <c r="T28" s="18">
        <v>0.32</v>
      </c>
      <c r="U28" s="18">
        <v>0.2777</v>
      </c>
      <c r="V28" s="19">
        <f t="shared" si="6"/>
        <v>0.39</v>
      </c>
      <c r="W28" s="19">
        <f t="shared" si="6"/>
        <v>0.34</v>
      </c>
      <c r="X28" s="19">
        <f t="shared" si="6"/>
        <v>0.3</v>
      </c>
      <c r="Z28" s="18">
        <v>5.0999999999999997E-2</v>
      </c>
      <c r="AA28" s="18">
        <v>7.17E-2</v>
      </c>
      <c r="AB28" s="18">
        <v>5.0999999999999997E-2</v>
      </c>
      <c r="AC28" s="18">
        <v>3.0299999999999997E-2</v>
      </c>
      <c r="AD28" s="19">
        <f t="shared" si="7"/>
        <v>0.06</v>
      </c>
      <c r="AE28" s="19">
        <f t="shared" si="7"/>
        <v>0.05</v>
      </c>
      <c r="AF28" s="19">
        <f t="shared" si="7"/>
        <v>3.5999999999999997E-2</v>
      </c>
      <c r="AH28" s="18">
        <v>850</v>
      </c>
      <c r="AI28" s="18">
        <v>850.9</v>
      </c>
      <c r="AJ28" s="18">
        <v>850</v>
      </c>
      <c r="AK28" s="18">
        <v>849.1</v>
      </c>
      <c r="AL28" s="19">
        <f t="shared" si="8"/>
        <v>900</v>
      </c>
      <c r="AM28" s="19">
        <f t="shared" si="8"/>
        <v>850</v>
      </c>
      <c r="AN28" s="19">
        <f t="shared" si="8"/>
        <v>800</v>
      </c>
      <c r="AP28" s="18">
        <v>0.42299999999999999</v>
      </c>
      <c r="AQ28" s="18">
        <v>0.432</v>
      </c>
      <c r="AR28" s="18">
        <v>0.42299999999999999</v>
      </c>
      <c r="AS28" s="18">
        <v>0.41399999999999998</v>
      </c>
      <c r="AT28" s="19">
        <f t="shared" si="9"/>
        <v>0.435</v>
      </c>
      <c r="AU28" s="19">
        <f t="shared" si="9"/>
        <v>0.42499999999999999</v>
      </c>
      <c r="AV28" s="19">
        <f t="shared" si="9"/>
        <v>0.41499999999999998</v>
      </c>
      <c r="AX28" s="18">
        <v>0</v>
      </c>
      <c r="AY28" s="18">
        <v>0</v>
      </c>
      <c r="AZ28" s="18">
        <v>0</v>
      </c>
      <c r="BA28" s="18">
        <v>0</v>
      </c>
      <c r="BB28" s="19">
        <f t="shared" si="10"/>
        <v>0</v>
      </c>
      <c r="BC28" s="19">
        <f t="shared" si="10"/>
        <v>0</v>
      </c>
      <c r="BD28" s="19">
        <f t="shared" si="10"/>
        <v>0</v>
      </c>
      <c r="BF28" s="18">
        <v>0</v>
      </c>
      <c r="BG28" s="18">
        <v>0</v>
      </c>
      <c r="BH28" s="18">
        <v>0</v>
      </c>
      <c r="BI28" s="18">
        <v>0</v>
      </c>
      <c r="BJ28" s="19">
        <f t="shared" si="11"/>
        <v>0</v>
      </c>
      <c r="BK28" s="19">
        <f t="shared" si="11"/>
        <v>0</v>
      </c>
      <c r="BL28" s="19">
        <f t="shared" si="11"/>
        <v>0</v>
      </c>
    </row>
    <row r="29" spans="7:64">
      <c r="G29" s="58"/>
      <c r="H29" s="24" t="s">
        <v>23</v>
      </c>
      <c r="I29" s="48"/>
      <c r="J29" s="48"/>
      <c r="K29" s="48"/>
      <c r="L29" s="24">
        <v>0.3</v>
      </c>
      <c r="M29" s="42">
        <v>0.3</v>
      </c>
      <c r="Q29" s="17">
        <v>40210.600787037038</v>
      </c>
      <c r="R29" s="18">
        <v>0.32300000000000001</v>
      </c>
      <c r="S29" s="18">
        <v>0.36230000000000001</v>
      </c>
      <c r="T29" s="18">
        <v>0.32</v>
      </c>
      <c r="U29" s="18">
        <v>0.2777</v>
      </c>
      <c r="V29" s="19">
        <f t="shared" si="6"/>
        <v>0.39</v>
      </c>
      <c r="W29" s="19">
        <f t="shared" si="6"/>
        <v>0.34</v>
      </c>
      <c r="X29" s="19">
        <f t="shared" si="6"/>
        <v>0.3</v>
      </c>
      <c r="Z29" s="18">
        <v>5.1999999999999998E-2</v>
      </c>
      <c r="AA29" s="18">
        <v>7.17E-2</v>
      </c>
      <c r="AB29" s="18">
        <v>5.0999999999999997E-2</v>
      </c>
      <c r="AC29" s="18">
        <v>3.0299999999999997E-2</v>
      </c>
      <c r="AD29" s="19">
        <f t="shared" si="7"/>
        <v>0.06</v>
      </c>
      <c r="AE29" s="19">
        <f t="shared" si="7"/>
        <v>0.05</v>
      </c>
      <c r="AF29" s="19">
        <f t="shared" si="7"/>
        <v>3.5999999999999997E-2</v>
      </c>
      <c r="AH29" s="18">
        <v>850</v>
      </c>
      <c r="AI29" s="18">
        <v>850.9</v>
      </c>
      <c r="AJ29" s="18">
        <v>850</v>
      </c>
      <c r="AK29" s="18">
        <v>849.1</v>
      </c>
      <c r="AL29" s="19">
        <f t="shared" si="8"/>
        <v>900</v>
      </c>
      <c r="AM29" s="19">
        <f t="shared" si="8"/>
        <v>850</v>
      </c>
      <c r="AN29" s="19">
        <f t="shared" si="8"/>
        <v>800</v>
      </c>
      <c r="AP29" s="18">
        <v>0.42299999999999999</v>
      </c>
      <c r="AQ29" s="18">
        <v>0.432</v>
      </c>
      <c r="AR29" s="18">
        <v>0.42299999999999999</v>
      </c>
      <c r="AS29" s="18">
        <v>0.41399999999999998</v>
      </c>
      <c r="AT29" s="19">
        <f t="shared" si="9"/>
        <v>0.435</v>
      </c>
      <c r="AU29" s="19">
        <f t="shared" si="9"/>
        <v>0.42499999999999999</v>
      </c>
      <c r="AV29" s="19">
        <f t="shared" si="9"/>
        <v>0.41499999999999998</v>
      </c>
      <c r="AX29" s="18">
        <v>0</v>
      </c>
      <c r="AY29" s="18">
        <v>0</v>
      </c>
      <c r="AZ29" s="18">
        <v>0</v>
      </c>
      <c r="BA29" s="18">
        <v>0</v>
      </c>
      <c r="BB29" s="19">
        <f t="shared" si="10"/>
        <v>0</v>
      </c>
      <c r="BC29" s="19">
        <f t="shared" si="10"/>
        <v>0</v>
      </c>
      <c r="BD29" s="19">
        <f t="shared" si="10"/>
        <v>0</v>
      </c>
      <c r="BF29" s="18">
        <v>0</v>
      </c>
      <c r="BG29" s="18">
        <v>0</v>
      </c>
      <c r="BH29" s="18">
        <v>0</v>
      </c>
      <c r="BI29" s="18">
        <v>0</v>
      </c>
      <c r="BJ29" s="19">
        <f t="shared" si="11"/>
        <v>0</v>
      </c>
      <c r="BK29" s="19">
        <f t="shared" si="11"/>
        <v>0</v>
      </c>
      <c r="BL29" s="19">
        <f t="shared" si="11"/>
        <v>0</v>
      </c>
    </row>
    <row r="30" spans="7:64">
      <c r="G30" s="58"/>
      <c r="H30" s="24" t="s">
        <v>24</v>
      </c>
      <c r="I30" s="48"/>
      <c r="J30" s="48"/>
      <c r="K30" s="48"/>
      <c r="L30" s="24">
        <v>0</v>
      </c>
      <c r="M30" s="42">
        <v>0</v>
      </c>
      <c r="Q30" s="17">
        <v>40210.601481481484</v>
      </c>
      <c r="R30" s="18">
        <v>0.31900000000000001</v>
      </c>
      <c r="S30" s="18">
        <v>0.36199999999999999</v>
      </c>
      <c r="T30" s="18">
        <v>0.32</v>
      </c>
      <c r="U30" s="18">
        <v>0.27800000000000002</v>
      </c>
      <c r="V30" s="19">
        <f t="shared" si="6"/>
        <v>0.39</v>
      </c>
      <c r="W30" s="19">
        <f t="shared" si="6"/>
        <v>0.34</v>
      </c>
      <c r="X30" s="19">
        <f t="shared" si="6"/>
        <v>0.3</v>
      </c>
      <c r="Z30" s="18">
        <v>4.9000000000000002E-2</v>
      </c>
      <c r="AA30" s="18">
        <v>7.17E-2</v>
      </c>
      <c r="AB30" s="18">
        <v>5.0999999999999997E-2</v>
      </c>
      <c r="AC30" s="18">
        <v>3.0299999999999997E-2</v>
      </c>
      <c r="AD30" s="19">
        <f t="shared" si="7"/>
        <v>0.06</v>
      </c>
      <c r="AE30" s="19">
        <f t="shared" si="7"/>
        <v>0.05</v>
      </c>
      <c r="AF30" s="19">
        <f t="shared" si="7"/>
        <v>3.5999999999999997E-2</v>
      </c>
      <c r="AH30" s="18">
        <v>850</v>
      </c>
      <c r="AI30" s="18">
        <v>850.9</v>
      </c>
      <c r="AJ30" s="18">
        <v>850</v>
      </c>
      <c r="AK30" s="18">
        <v>849.1</v>
      </c>
      <c r="AL30" s="19">
        <f t="shared" si="8"/>
        <v>900</v>
      </c>
      <c r="AM30" s="19">
        <f t="shared" si="8"/>
        <v>850</v>
      </c>
      <c r="AN30" s="19">
        <f t="shared" si="8"/>
        <v>800</v>
      </c>
      <c r="AP30" s="18">
        <v>0.42</v>
      </c>
      <c r="AQ30" s="18">
        <v>0.432</v>
      </c>
      <c r="AR30" s="18">
        <v>0.42299999999999999</v>
      </c>
      <c r="AS30" s="18">
        <v>0.41399999999999998</v>
      </c>
      <c r="AT30" s="19">
        <f t="shared" si="9"/>
        <v>0.435</v>
      </c>
      <c r="AU30" s="19">
        <f t="shared" si="9"/>
        <v>0.42499999999999999</v>
      </c>
      <c r="AV30" s="19">
        <f t="shared" si="9"/>
        <v>0.41499999999999998</v>
      </c>
      <c r="AX30" s="18">
        <v>0</v>
      </c>
      <c r="AY30" s="18">
        <v>0</v>
      </c>
      <c r="AZ30" s="18">
        <v>0</v>
      </c>
      <c r="BA30" s="18">
        <v>0</v>
      </c>
      <c r="BB30" s="19">
        <f t="shared" si="10"/>
        <v>0</v>
      </c>
      <c r="BC30" s="19">
        <f t="shared" si="10"/>
        <v>0</v>
      </c>
      <c r="BD30" s="19">
        <f t="shared" si="10"/>
        <v>0</v>
      </c>
      <c r="BF30" s="18">
        <v>0</v>
      </c>
      <c r="BG30" s="18">
        <v>0</v>
      </c>
      <c r="BH30" s="18">
        <v>0</v>
      </c>
      <c r="BI30" s="18">
        <v>0</v>
      </c>
      <c r="BJ30" s="19">
        <f t="shared" si="11"/>
        <v>0</v>
      </c>
      <c r="BK30" s="19">
        <f t="shared" si="11"/>
        <v>0</v>
      </c>
      <c r="BL30" s="19">
        <f t="shared" si="11"/>
        <v>0</v>
      </c>
    </row>
    <row r="31" spans="7:64" ht="13.5" thickBot="1">
      <c r="G31" s="59"/>
      <c r="H31" s="31" t="s">
        <v>25</v>
      </c>
      <c r="I31" s="49"/>
      <c r="J31" s="49"/>
      <c r="K31" s="49"/>
      <c r="L31" s="31">
        <v>0</v>
      </c>
      <c r="M31" s="43">
        <v>0</v>
      </c>
      <c r="Q31" s="17">
        <v>40210.602175925924</v>
      </c>
      <c r="R31" s="18">
        <v>0.32700000000000001</v>
      </c>
      <c r="S31" s="18">
        <v>0.36170000000000002</v>
      </c>
      <c r="T31" s="18">
        <v>0.32</v>
      </c>
      <c r="U31" s="18">
        <v>0.27829999999999999</v>
      </c>
      <c r="V31" s="19">
        <f t="shared" si="6"/>
        <v>0.39</v>
      </c>
      <c r="W31" s="19">
        <f t="shared" si="6"/>
        <v>0.34</v>
      </c>
      <c r="X31" s="19">
        <f t="shared" si="6"/>
        <v>0.3</v>
      </c>
      <c r="Z31" s="18">
        <v>5.0999999999999997E-2</v>
      </c>
      <c r="AA31" s="18">
        <v>7.1399999999999991E-2</v>
      </c>
      <c r="AB31" s="18">
        <v>5.0999999999999997E-2</v>
      </c>
      <c r="AC31" s="18">
        <v>3.0599999999999999E-2</v>
      </c>
      <c r="AD31" s="19">
        <f t="shared" si="7"/>
        <v>0.06</v>
      </c>
      <c r="AE31" s="19">
        <f t="shared" si="7"/>
        <v>0.05</v>
      </c>
      <c r="AF31" s="19">
        <f t="shared" si="7"/>
        <v>3.5999999999999997E-2</v>
      </c>
      <c r="AH31" s="18">
        <v>850</v>
      </c>
      <c r="AI31" s="18">
        <v>850.9</v>
      </c>
      <c r="AJ31" s="18">
        <v>850</v>
      </c>
      <c r="AK31" s="18">
        <v>849.1</v>
      </c>
      <c r="AL31" s="19">
        <f t="shared" si="8"/>
        <v>900</v>
      </c>
      <c r="AM31" s="19">
        <f t="shared" si="8"/>
        <v>850</v>
      </c>
      <c r="AN31" s="19">
        <f t="shared" si="8"/>
        <v>800</v>
      </c>
      <c r="AP31" s="18">
        <v>0.42299999999999999</v>
      </c>
      <c r="AQ31" s="18">
        <v>0.432</v>
      </c>
      <c r="AR31" s="18">
        <v>0.42299999999999999</v>
      </c>
      <c r="AS31" s="18">
        <v>0.41399999999999998</v>
      </c>
      <c r="AT31" s="19">
        <f t="shared" si="9"/>
        <v>0.435</v>
      </c>
      <c r="AU31" s="19">
        <f t="shared" si="9"/>
        <v>0.42499999999999999</v>
      </c>
      <c r="AV31" s="19">
        <f t="shared" si="9"/>
        <v>0.41499999999999998</v>
      </c>
      <c r="AX31" s="18">
        <v>0</v>
      </c>
      <c r="AY31" s="18">
        <v>0</v>
      </c>
      <c r="AZ31" s="18">
        <v>0</v>
      </c>
      <c r="BA31" s="18">
        <v>0</v>
      </c>
      <c r="BB31" s="19">
        <f t="shared" si="10"/>
        <v>0</v>
      </c>
      <c r="BC31" s="19">
        <f t="shared" si="10"/>
        <v>0</v>
      </c>
      <c r="BD31" s="19">
        <f t="shared" si="10"/>
        <v>0</v>
      </c>
      <c r="BF31" s="18">
        <v>0</v>
      </c>
      <c r="BG31" s="18">
        <v>0</v>
      </c>
      <c r="BH31" s="18">
        <v>0</v>
      </c>
      <c r="BI31" s="18">
        <v>0</v>
      </c>
      <c r="BJ31" s="19">
        <f t="shared" si="11"/>
        <v>0</v>
      </c>
      <c r="BK31" s="19">
        <f t="shared" si="11"/>
        <v>0</v>
      </c>
      <c r="BL31" s="19">
        <f t="shared" si="11"/>
        <v>0</v>
      </c>
    </row>
    <row r="32" spans="7:64">
      <c r="G32" s="57" t="s">
        <v>35</v>
      </c>
      <c r="H32" s="22" t="s">
        <v>2</v>
      </c>
      <c r="I32" s="47">
        <v>0.41499999999999998</v>
      </c>
      <c r="J32" s="47">
        <v>0.42499999999999999</v>
      </c>
      <c r="K32" s="47">
        <v>0.435</v>
      </c>
      <c r="L32" s="41"/>
      <c r="M32" s="23">
        <v>0.42299999999999999</v>
      </c>
      <c r="Q32" s="17">
        <v>40210.602870370371</v>
      </c>
      <c r="R32" s="18">
        <v>0.32800000000000001</v>
      </c>
      <c r="S32" s="18">
        <v>0.36170000000000002</v>
      </c>
      <c r="T32" s="18">
        <v>0.32</v>
      </c>
      <c r="U32" s="18">
        <v>0.27829999999999999</v>
      </c>
      <c r="V32" s="19">
        <f t="shared" si="6"/>
        <v>0.39</v>
      </c>
      <c r="W32" s="19">
        <f t="shared" si="6"/>
        <v>0.34</v>
      </c>
      <c r="X32" s="19">
        <f t="shared" si="6"/>
        <v>0.3</v>
      </c>
      <c r="Z32" s="18">
        <v>4.9000000000000002E-2</v>
      </c>
      <c r="AA32" s="18">
        <v>7.1399999999999991E-2</v>
      </c>
      <c r="AB32" s="18">
        <v>5.0999999999999997E-2</v>
      </c>
      <c r="AC32" s="18">
        <v>3.0599999999999999E-2</v>
      </c>
      <c r="AD32" s="19">
        <f t="shared" si="7"/>
        <v>0.06</v>
      </c>
      <c r="AE32" s="19">
        <f t="shared" si="7"/>
        <v>0.05</v>
      </c>
      <c r="AF32" s="19">
        <f t="shared" si="7"/>
        <v>3.5999999999999997E-2</v>
      </c>
      <c r="AH32" s="18">
        <v>850</v>
      </c>
      <c r="AI32" s="18">
        <v>850.9</v>
      </c>
      <c r="AJ32" s="18">
        <v>850</v>
      </c>
      <c r="AK32" s="18">
        <v>849.1</v>
      </c>
      <c r="AL32" s="19">
        <f t="shared" si="8"/>
        <v>900</v>
      </c>
      <c r="AM32" s="19">
        <f t="shared" si="8"/>
        <v>850</v>
      </c>
      <c r="AN32" s="19">
        <f t="shared" si="8"/>
        <v>800</v>
      </c>
      <c r="AP32" s="18">
        <v>0.42299999999999999</v>
      </c>
      <c r="AQ32" s="18">
        <v>0.432</v>
      </c>
      <c r="AR32" s="18">
        <v>0.42299999999999999</v>
      </c>
      <c r="AS32" s="18">
        <v>0.41399999999999998</v>
      </c>
      <c r="AT32" s="19">
        <f t="shared" si="9"/>
        <v>0.435</v>
      </c>
      <c r="AU32" s="19">
        <f t="shared" si="9"/>
        <v>0.42499999999999999</v>
      </c>
      <c r="AV32" s="19">
        <f t="shared" si="9"/>
        <v>0.41499999999999998</v>
      </c>
      <c r="AX32" s="18">
        <v>0</v>
      </c>
      <c r="AY32" s="18">
        <v>0</v>
      </c>
      <c r="AZ32" s="18">
        <v>0</v>
      </c>
      <c r="BA32" s="18">
        <v>0</v>
      </c>
      <c r="BB32" s="19">
        <f t="shared" si="10"/>
        <v>0</v>
      </c>
      <c r="BC32" s="19">
        <f t="shared" si="10"/>
        <v>0</v>
      </c>
      <c r="BD32" s="19">
        <f t="shared" si="10"/>
        <v>0</v>
      </c>
      <c r="BF32" s="18">
        <v>0</v>
      </c>
      <c r="BG32" s="18">
        <v>0</v>
      </c>
      <c r="BH32" s="18">
        <v>0</v>
      </c>
      <c r="BI32" s="18">
        <v>0</v>
      </c>
      <c r="BJ32" s="19">
        <f t="shared" si="11"/>
        <v>0</v>
      </c>
      <c r="BK32" s="19">
        <f t="shared" si="11"/>
        <v>0</v>
      </c>
      <c r="BL32" s="19">
        <f t="shared" si="11"/>
        <v>0</v>
      </c>
    </row>
    <row r="33" spans="7:64">
      <c r="G33" s="58"/>
      <c r="H33" s="24" t="s">
        <v>20</v>
      </c>
      <c r="I33" s="48"/>
      <c r="J33" s="48"/>
      <c r="K33" s="48"/>
      <c r="L33" s="24">
        <v>0.42299999999999999</v>
      </c>
      <c r="M33" s="42">
        <v>0.42299999999999999</v>
      </c>
      <c r="Q33" s="17">
        <v>40210.603564814817</v>
      </c>
      <c r="R33" s="18">
        <v>0.32200000000000001</v>
      </c>
      <c r="S33" s="18">
        <v>0.3614</v>
      </c>
      <c r="T33" s="18">
        <v>0.32</v>
      </c>
      <c r="U33" s="18">
        <v>0.27860000000000001</v>
      </c>
      <c r="V33" s="19">
        <f t="shared" si="6"/>
        <v>0.39</v>
      </c>
      <c r="W33" s="19">
        <f t="shared" si="6"/>
        <v>0.34</v>
      </c>
      <c r="X33" s="19">
        <f t="shared" si="6"/>
        <v>0.3</v>
      </c>
      <c r="Z33" s="18">
        <v>0.05</v>
      </c>
      <c r="AA33" s="18">
        <v>7.1399999999999991E-2</v>
      </c>
      <c r="AB33" s="18">
        <v>5.0999999999999997E-2</v>
      </c>
      <c r="AC33" s="18">
        <v>3.0599999999999999E-2</v>
      </c>
      <c r="AD33" s="19">
        <f t="shared" si="7"/>
        <v>0.06</v>
      </c>
      <c r="AE33" s="19">
        <f t="shared" si="7"/>
        <v>0.05</v>
      </c>
      <c r="AF33" s="19">
        <f t="shared" si="7"/>
        <v>3.5999999999999997E-2</v>
      </c>
      <c r="AH33" s="18">
        <v>850</v>
      </c>
      <c r="AI33" s="18">
        <v>850.9</v>
      </c>
      <c r="AJ33" s="18">
        <v>850</v>
      </c>
      <c r="AK33" s="18">
        <v>849.1</v>
      </c>
      <c r="AL33" s="19">
        <f t="shared" si="8"/>
        <v>900</v>
      </c>
      <c r="AM33" s="19">
        <f t="shared" si="8"/>
        <v>850</v>
      </c>
      <c r="AN33" s="19">
        <f t="shared" si="8"/>
        <v>800</v>
      </c>
      <c r="AP33" s="18">
        <v>0.42299999999999999</v>
      </c>
      <c r="AQ33" s="18">
        <v>0.432</v>
      </c>
      <c r="AR33" s="18">
        <v>0.42299999999999999</v>
      </c>
      <c r="AS33" s="18">
        <v>0.41399999999999998</v>
      </c>
      <c r="AT33" s="19">
        <f t="shared" si="9"/>
        <v>0.435</v>
      </c>
      <c r="AU33" s="19">
        <f t="shared" si="9"/>
        <v>0.42499999999999999</v>
      </c>
      <c r="AV33" s="19">
        <f t="shared" si="9"/>
        <v>0.41499999999999998</v>
      </c>
      <c r="AX33" s="18">
        <v>0</v>
      </c>
      <c r="AY33" s="18">
        <v>0</v>
      </c>
      <c r="AZ33" s="18">
        <v>0</v>
      </c>
      <c r="BA33" s="18">
        <v>0</v>
      </c>
      <c r="BB33" s="19">
        <f t="shared" si="10"/>
        <v>0</v>
      </c>
      <c r="BC33" s="19">
        <f t="shared" si="10"/>
        <v>0</v>
      </c>
      <c r="BD33" s="19">
        <f t="shared" si="10"/>
        <v>0</v>
      </c>
      <c r="BF33" s="18">
        <v>0</v>
      </c>
      <c r="BG33" s="18">
        <v>0</v>
      </c>
      <c r="BH33" s="18">
        <v>0</v>
      </c>
      <c r="BI33" s="18">
        <v>0</v>
      </c>
      <c r="BJ33" s="19">
        <f t="shared" si="11"/>
        <v>0</v>
      </c>
      <c r="BK33" s="19">
        <f t="shared" si="11"/>
        <v>0</v>
      </c>
      <c r="BL33" s="19">
        <f t="shared" si="11"/>
        <v>0</v>
      </c>
    </row>
    <row r="34" spans="7:64">
      <c r="G34" s="58"/>
      <c r="H34" s="24" t="s">
        <v>21</v>
      </c>
      <c r="I34" s="48"/>
      <c r="J34" s="48"/>
      <c r="K34" s="48"/>
      <c r="L34" s="24">
        <v>0.49099999999999999</v>
      </c>
      <c r="M34" s="42">
        <v>0.46700000000000003</v>
      </c>
      <c r="Q34" s="17">
        <v>40210.604328703703</v>
      </c>
      <c r="R34" s="18">
        <v>0.32100000000000001</v>
      </c>
      <c r="S34" s="18">
        <v>0.33069999999999999</v>
      </c>
      <c r="T34" s="18">
        <v>0.32500000000000001</v>
      </c>
      <c r="U34" s="18">
        <v>0.31930000000000003</v>
      </c>
      <c r="V34" s="19">
        <f t="shared" si="6"/>
        <v>0.39</v>
      </c>
      <c r="W34" s="19">
        <f t="shared" si="6"/>
        <v>0.34</v>
      </c>
      <c r="X34" s="19">
        <f t="shared" si="6"/>
        <v>0.3</v>
      </c>
      <c r="Z34" s="18">
        <v>0.05</v>
      </c>
      <c r="AA34" s="18">
        <v>5.3200000000000004E-2</v>
      </c>
      <c r="AB34" s="18">
        <v>4.9000000000000002E-2</v>
      </c>
      <c r="AC34" s="18">
        <v>4.48E-2</v>
      </c>
      <c r="AD34" s="19">
        <f t="shared" si="7"/>
        <v>0.06</v>
      </c>
      <c r="AE34" s="19">
        <f t="shared" si="7"/>
        <v>0.05</v>
      </c>
      <c r="AF34" s="19">
        <f t="shared" si="7"/>
        <v>3.5999999999999997E-2</v>
      </c>
      <c r="AH34" s="18">
        <v>850</v>
      </c>
      <c r="AI34" s="18">
        <v>850.9</v>
      </c>
      <c r="AJ34" s="18">
        <v>850</v>
      </c>
      <c r="AK34" s="18">
        <v>849.1</v>
      </c>
      <c r="AL34" s="19">
        <f t="shared" si="8"/>
        <v>900</v>
      </c>
      <c r="AM34" s="19">
        <f t="shared" si="8"/>
        <v>850</v>
      </c>
      <c r="AN34" s="19">
        <f t="shared" si="8"/>
        <v>800</v>
      </c>
      <c r="AP34" s="18">
        <v>0.42399999999999999</v>
      </c>
      <c r="AQ34" s="18">
        <v>0.42869999999999997</v>
      </c>
      <c r="AR34" s="18">
        <v>0.42299999999999999</v>
      </c>
      <c r="AS34" s="18">
        <v>0.4173</v>
      </c>
      <c r="AT34" s="19">
        <f t="shared" si="9"/>
        <v>0.435</v>
      </c>
      <c r="AU34" s="19">
        <f t="shared" si="9"/>
        <v>0.42499999999999999</v>
      </c>
      <c r="AV34" s="19">
        <f t="shared" si="9"/>
        <v>0.41499999999999998</v>
      </c>
      <c r="AX34" s="18">
        <v>0</v>
      </c>
      <c r="AY34" s="18">
        <v>0</v>
      </c>
      <c r="AZ34" s="18">
        <v>0</v>
      </c>
      <c r="BA34" s="18">
        <v>0</v>
      </c>
      <c r="BB34" s="19">
        <f t="shared" si="10"/>
        <v>0</v>
      </c>
      <c r="BC34" s="19">
        <f t="shared" si="10"/>
        <v>0</v>
      </c>
      <c r="BD34" s="19">
        <f t="shared" si="10"/>
        <v>0</v>
      </c>
      <c r="BF34" s="18">
        <v>0</v>
      </c>
      <c r="BG34" s="18">
        <v>0</v>
      </c>
      <c r="BH34" s="18">
        <v>0</v>
      </c>
      <c r="BI34" s="18">
        <v>0</v>
      </c>
      <c r="BJ34" s="19">
        <f t="shared" si="11"/>
        <v>0</v>
      </c>
      <c r="BK34" s="19">
        <f t="shared" si="11"/>
        <v>0</v>
      </c>
      <c r="BL34" s="19">
        <f t="shared" si="11"/>
        <v>0</v>
      </c>
    </row>
    <row r="35" spans="7:64">
      <c r="G35" s="58"/>
      <c r="H35" s="24" t="s">
        <v>22</v>
      </c>
      <c r="I35" s="48"/>
      <c r="J35" s="48"/>
      <c r="K35" s="48"/>
      <c r="L35" s="24">
        <v>0.374</v>
      </c>
      <c r="M35" s="42">
        <v>0.41599999999999998</v>
      </c>
      <c r="Q35" s="17">
        <v>40210.604953703703</v>
      </c>
      <c r="R35" s="18">
        <v>0.32200000000000001</v>
      </c>
      <c r="S35" s="18">
        <v>0.33350000000000002</v>
      </c>
      <c r="T35" s="18">
        <v>0.32600000000000001</v>
      </c>
      <c r="U35" s="18">
        <v>0.31850000000000001</v>
      </c>
      <c r="V35" s="19">
        <f t="shared" si="6"/>
        <v>0.39</v>
      </c>
      <c r="W35" s="19">
        <f t="shared" si="6"/>
        <v>0.34</v>
      </c>
      <c r="X35" s="19">
        <f t="shared" si="6"/>
        <v>0.3</v>
      </c>
      <c r="Z35" s="18">
        <v>5.1999999999999998E-2</v>
      </c>
      <c r="AA35" s="18">
        <v>5.4400000000000004E-2</v>
      </c>
      <c r="AB35" s="18">
        <v>4.9000000000000002E-2</v>
      </c>
      <c r="AC35" s="18">
        <v>4.36E-2</v>
      </c>
      <c r="AD35" s="19">
        <f t="shared" si="7"/>
        <v>0.06</v>
      </c>
      <c r="AE35" s="19">
        <f t="shared" si="7"/>
        <v>0.05</v>
      </c>
      <c r="AF35" s="19">
        <f t="shared" si="7"/>
        <v>3.5999999999999997E-2</v>
      </c>
      <c r="AH35" s="18">
        <v>850</v>
      </c>
      <c r="AI35" s="18">
        <v>850.9</v>
      </c>
      <c r="AJ35" s="18">
        <v>850</v>
      </c>
      <c r="AK35" s="18">
        <v>849.1</v>
      </c>
      <c r="AL35" s="19">
        <f t="shared" si="8"/>
        <v>900</v>
      </c>
      <c r="AM35" s="19">
        <f t="shared" si="8"/>
        <v>850</v>
      </c>
      <c r="AN35" s="19">
        <f t="shared" si="8"/>
        <v>800</v>
      </c>
      <c r="AP35" s="18">
        <v>0.42299999999999999</v>
      </c>
      <c r="AQ35" s="18">
        <v>0.4299</v>
      </c>
      <c r="AR35" s="18">
        <v>0.42299999999999999</v>
      </c>
      <c r="AS35" s="18">
        <v>0.41609999999999997</v>
      </c>
      <c r="AT35" s="19">
        <f t="shared" si="9"/>
        <v>0.435</v>
      </c>
      <c r="AU35" s="19">
        <f t="shared" si="9"/>
        <v>0.42499999999999999</v>
      </c>
      <c r="AV35" s="19">
        <f t="shared" si="9"/>
        <v>0.41499999999999998</v>
      </c>
      <c r="AX35" s="18">
        <v>0</v>
      </c>
      <c r="AY35" s="18">
        <v>0</v>
      </c>
      <c r="AZ35" s="18">
        <v>0</v>
      </c>
      <c r="BA35" s="18">
        <v>0</v>
      </c>
      <c r="BB35" s="19">
        <f t="shared" si="10"/>
        <v>0</v>
      </c>
      <c r="BC35" s="19">
        <f t="shared" si="10"/>
        <v>0</v>
      </c>
      <c r="BD35" s="19">
        <f t="shared" si="10"/>
        <v>0</v>
      </c>
      <c r="BF35" s="18">
        <v>0</v>
      </c>
      <c r="BG35" s="18">
        <v>0</v>
      </c>
      <c r="BH35" s="18">
        <v>0</v>
      </c>
      <c r="BI35" s="18">
        <v>0</v>
      </c>
      <c r="BJ35" s="19">
        <f t="shared" si="11"/>
        <v>0</v>
      </c>
      <c r="BK35" s="19">
        <f t="shared" si="11"/>
        <v>0</v>
      </c>
      <c r="BL35" s="19">
        <f t="shared" si="11"/>
        <v>0</v>
      </c>
    </row>
    <row r="36" spans="7:64">
      <c r="G36" s="58"/>
      <c r="H36" s="24" t="s">
        <v>23</v>
      </c>
      <c r="I36" s="48"/>
      <c r="J36" s="48"/>
      <c r="K36" s="48"/>
      <c r="L36" s="24">
        <v>3.0000000000000001E-3</v>
      </c>
      <c r="M36" s="42">
        <v>2.3E-3</v>
      </c>
      <c r="Q36" s="17">
        <v>40210.60564814815</v>
      </c>
      <c r="R36" s="18">
        <v>0.32</v>
      </c>
      <c r="S36" s="18">
        <v>0.33700000000000002</v>
      </c>
      <c r="T36" s="18">
        <v>0.32500000000000001</v>
      </c>
      <c r="U36" s="18">
        <v>0.313</v>
      </c>
      <c r="V36" s="19">
        <f t="shared" ref="V36:X51" si="12">V35</f>
        <v>0.39</v>
      </c>
      <c r="W36" s="19">
        <f t="shared" si="12"/>
        <v>0.34</v>
      </c>
      <c r="X36" s="19">
        <f t="shared" si="12"/>
        <v>0.3</v>
      </c>
      <c r="Z36" s="18">
        <v>5.1999999999999998E-2</v>
      </c>
      <c r="AA36" s="18">
        <v>5.96E-2</v>
      </c>
      <c r="AB36" s="18">
        <v>0.05</v>
      </c>
      <c r="AC36" s="18">
        <v>4.0400000000000005E-2</v>
      </c>
      <c r="AD36" s="19">
        <f t="shared" ref="AD36:AF51" si="13">AD35</f>
        <v>0.06</v>
      </c>
      <c r="AE36" s="19">
        <f t="shared" si="13"/>
        <v>0.05</v>
      </c>
      <c r="AF36" s="19">
        <f t="shared" si="13"/>
        <v>3.5999999999999997E-2</v>
      </c>
      <c r="AH36" s="18">
        <v>850</v>
      </c>
      <c r="AI36" s="18">
        <v>850.9</v>
      </c>
      <c r="AJ36" s="18">
        <v>850</v>
      </c>
      <c r="AK36" s="18">
        <v>849.1</v>
      </c>
      <c r="AL36" s="19">
        <f t="shared" ref="AL36:AN51" si="14">AL35</f>
        <v>900</v>
      </c>
      <c r="AM36" s="19">
        <f t="shared" si="14"/>
        <v>850</v>
      </c>
      <c r="AN36" s="19">
        <f t="shared" si="14"/>
        <v>800</v>
      </c>
      <c r="AP36" s="18">
        <v>0.42199999999999999</v>
      </c>
      <c r="AQ36" s="18">
        <v>0.44109999999999999</v>
      </c>
      <c r="AR36" s="18">
        <v>0.42399999999999999</v>
      </c>
      <c r="AS36" s="18">
        <v>0.40689999999999998</v>
      </c>
      <c r="AT36" s="19">
        <f t="shared" ref="AT36:AV51" si="15">AT35</f>
        <v>0.435</v>
      </c>
      <c r="AU36" s="19">
        <f t="shared" si="15"/>
        <v>0.42499999999999999</v>
      </c>
      <c r="AV36" s="19">
        <f t="shared" si="15"/>
        <v>0.41499999999999998</v>
      </c>
      <c r="AX36" s="18">
        <v>0</v>
      </c>
      <c r="AY36" s="18">
        <v>0</v>
      </c>
      <c r="AZ36" s="18">
        <v>0</v>
      </c>
      <c r="BA36" s="18">
        <v>0</v>
      </c>
      <c r="BB36" s="19">
        <f t="shared" ref="BB36:BD51" si="16">BB35</f>
        <v>0</v>
      </c>
      <c r="BC36" s="19">
        <f t="shared" si="16"/>
        <v>0</v>
      </c>
      <c r="BD36" s="19">
        <f t="shared" si="16"/>
        <v>0</v>
      </c>
      <c r="BF36" s="18">
        <v>0</v>
      </c>
      <c r="BG36" s="18">
        <v>0</v>
      </c>
      <c r="BH36" s="18">
        <v>0</v>
      </c>
      <c r="BI36" s="18">
        <v>0</v>
      </c>
      <c r="BJ36" s="19">
        <f t="shared" ref="BJ36:BL51" si="17">BJ35</f>
        <v>0</v>
      </c>
      <c r="BK36" s="19">
        <f t="shared" si="17"/>
        <v>0</v>
      </c>
      <c r="BL36" s="19">
        <f t="shared" si="17"/>
        <v>0</v>
      </c>
    </row>
    <row r="37" spans="7:64">
      <c r="G37" s="58"/>
      <c r="H37" s="24" t="s">
        <v>24</v>
      </c>
      <c r="I37" s="48"/>
      <c r="J37" s="48"/>
      <c r="K37" s="48"/>
      <c r="L37" s="24">
        <v>3</v>
      </c>
      <c r="M37" s="42">
        <v>1</v>
      </c>
      <c r="Q37" s="17">
        <v>40210.606354166666</v>
      </c>
      <c r="R37" s="18">
        <v>0.31900000000000001</v>
      </c>
      <c r="S37" s="18">
        <v>0.33590000000000003</v>
      </c>
      <c r="T37" s="18">
        <v>0.32300000000000001</v>
      </c>
      <c r="U37" s="18">
        <v>0.31009999999999999</v>
      </c>
      <c r="V37" s="19">
        <f t="shared" si="12"/>
        <v>0.39</v>
      </c>
      <c r="W37" s="19">
        <f t="shared" si="12"/>
        <v>0.34</v>
      </c>
      <c r="X37" s="19">
        <f t="shared" si="12"/>
        <v>0.3</v>
      </c>
      <c r="Z37" s="18">
        <v>5.2999999999999999E-2</v>
      </c>
      <c r="AA37" s="18">
        <v>5.9000000000000004E-2</v>
      </c>
      <c r="AB37" s="18">
        <v>0.05</v>
      </c>
      <c r="AC37" s="18">
        <v>4.1000000000000002E-2</v>
      </c>
      <c r="AD37" s="19">
        <f t="shared" si="13"/>
        <v>0.06</v>
      </c>
      <c r="AE37" s="19">
        <f t="shared" si="13"/>
        <v>0.05</v>
      </c>
      <c r="AF37" s="19">
        <f t="shared" si="13"/>
        <v>3.5999999999999997E-2</v>
      </c>
      <c r="AH37" s="18">
        <v>850</v>
      </c>
      <c r="AI37" s="18">
        <v>850.9</v>
      </c>
      <c r="AJ37" s="18">
        <v>850</v>
      </c>
      <c r="AK37" s="18">
        <v>849.1</v>
      </c>
      <c r="AL37" s="19">
        <f t="shared" si="14"/>
        <v>900</v>
      </c>
      <c r="AM37" s="19">
        <f t="shared" si="14"/>
        <v>850</v>
      </c>
      <c r="AN37" s="19">
        <f t="shared" si="14"/>
        <v>800</v>
      </c>
      <c r="AP37" s="18">
        <v>0.42199999999999999</v>
      </c>
      <c r="AQ37" s="18">
        <v>0.43869999999999998</v>
      </c>
      <c r="AR37" s="18">
        <v>0.42399999999999999</v>
      </c>
      <c r="AS37" s="18">
        <v>0.4093</v>
      </c>
      <c r="AT37" s="19">
        <f t="shared" si="15"/>
        <v>0.435</v>
      </c>
      <c r="AU37" s="19">
        <f t="shared" si="15"/>
        <v>0.42499999999999999</v>
      </c>
      <c r="AV37" s="19">
        <f t="shared" si="15"/>
        <v>0.41499999999999998</v>
      </c>
      <c r="AX37" s="18">
        <v>0</v>
      </c>
      <c r="AY37" s="18">
        <v>0</v>
      </c>
      <c r="AZ37" s="18">
        <v>0</v>
      </c>
      <c r="BA37" s="18">
        <v>0</v>
      </c>
      <c r="BB37" s="19">
        <f t="shared" si="16"/>
        <v>0</v>
      </c>
      <c r="BC37" s="19">
        <f t="shared" si="16"/>
        <v>0</v>
      </c>
      <c r="BD37" s="19">
        <f t="shared" si="16"/>
        <v>0</v>
      </c>
      <c r="BF37" s="18">
        <v>0</v>
      </c>
      <c r="BG37" s="18">
        <v>0</v>
      </c>
      <c r="BH37" s="18">
        <v>0</v>
      </c>
      <c r="BI37" s="18">
        <v>0</v>
      </c>
      <c r="BJ37" s="19">
        <f t="shared" si="17"/>
        <v>0</v>
      </c>
      <c r="BK37" s="19">
        <f t="shared" si="17"/>
        <v>0</v>
      </c>
      <c r="BL37" s="19">
        <f t="shared" si="17"/>
        <v>0</v>
      </c>
    </row>
    <row r="38" spans="7:64" ht="13.5" thickBot="1">
      <c r="G38" s="59"/>
      <c r="H38" s="31" t="s">
        <v>25</v>
      </c>
      <c r="I38" s="49"/>
      <c r="J38" s="49"/>
      <c r="K38" s="49"/>
      <c r="L38" s="31">
        <v>14</v>
      </c>
      <c r="M38" s="43">
        <v>0</v>
      </c>
      <c r="Q38" s="17">
        <v>40210.607037037036</v>
      </c>
      <c r="R38" s="18">
        <v>0.317</v>
      </c>
      <c r="S38" s="18">
        <v>0.33529999999999999</v>
      </c>
      <c r="T38" s="18">
        <v>0.32300000000000001</v>
      </c>
      <c r="U38" s="18">
        <v>0.31070000000000003</v>
      </c>
      <c r="V38" s="19">
        <f t="shared" si="12"/>
        <v>0.39</v>
      </c>
      <c r="W38" s="19">
        <f t="shared" si="12"/>
        <v>0.34</v>
      </c>
      <c r="X38" s="19">
        <f t="shared" si="12"/>
        <v>0.3</v>
      </c>
      <c r="Z38" s="18">
        <v>5.2999999999999999E-2</v>
      </c>
      <c r="AA38" s="18">
        <v>5.8400000000000001E-2</v>
      </c>
      <c r="AB38" s="18">
        <v>0.05</v>
      </c>
      <c r="AC38" s="18">
        <v>4.1600000000000005E-2</v>
      </c>
      <c r="AD38" s="19">
        <f t="shared" si="13"/>
        <v>0.06</v>
      </c>
      <c r="AE38" s="19">
        <f t="shared" si="13"/>
        <v>0.05</v>
      </c>
      <c r="AF38" s="19">
        <f t="shared" si="13"/>
        <v>3.5999999999999997E-2</v>
      </c>
      <c r="AH38" s="18">
        <v>850</v>
      </c>
      <c r="AI38" s="18">
        <v>850.9</v>
      </c>
      <c r="AJ38" s="18">
        <v>850</v>
      </c>
      <c r="AK38" s="18">
        <v>849.1</v>
      </c>
      <c r="AL38" s="19">
        <f t="shared" si="14"/>
        <v>900</v>
      </c>
      <c r="AM38" s="19">
        <f t="shared" si="14"/>
        <v>850</v>
      </c>
      <c r="AN38" s="19">
        <f t="shared" si="14"/>
        <v>800</v>
      </c>
      <c r="AP38" s="18">
        <v>0.42599999999999999</v>
      </c>
      <c r="AQ38" s="18">
        <v>0.4365</v>
      </c>
      <c r="AR38" s="18">
        <v>0.42299999999999999</v>
      </c>
      <c r="AS38" s="18">
        <v>0.40949999999999998</v>
      </c>
      <c r="AT38" s="19">
        <f t="shared" si="15"/>
        <v>0.435</v>
      </c>
      <c r="AU38" s="19">
        <f t="shared" si="15"/>
        <v>0.42499999999999999</v>
      </c>
      <c r="AV38" s="19">
        <f t="shared" si="15"/>
        <v>0.41499999999999998</v>
      </c>
      <c r="AX38" s="18">
        <v>0</v>
      </c>
      <c r="AY38" s="18">
        <v>0</v>
      </c>
      <c r="AZ38" s="18">
        <v>0</v>
      </c>
      <c r="BA38" s="18">
        <v>0</v>
      </c>
      <c r="BB38" s="19">
        <f t="shared" si="16"/>
        <v>0</v>
      </c>
      <c r="BC38" s="19">
        <f t="shared" si="16"/>
        <v>0</v>
      </c>
      <c r="BD38" s="19">
        <f t="shared" si="16"/>
        <v>0</v>
      </c>
      <c r="BF38" s="18">
        <v>0</v>
      </c>
      <c r="BG38" s="18">
        <v>0</v>
      </c>
      <c r="BH38" s="18">
        <v>0</v>
      </c>
      <c r="BI38" s="18">
        <v>0</v>
      </c>
      <c r="BJ38" s="19">
        <f t="shared" si="17"/>
        <v>0</v>
      </c>
      <c r="BK38" s="19">
        <f t="shared" si="17"/>
        <v>0</v>
      </c>
      <c r="BL38" s="19">
        <f t="shared" si="17"/>
        <v>0</v>
      </c>
    </row>
    <row r="39" spans="7:64">
      <c r="G39" s="57">
        <v>0</v>
      </c>
      <c r="H39" s="22" t="s">
        <v>2</v>
      </c>
      <c r="I39" s="47">
        <v>0</v>
      </c>
      <c r="J39" s="47">
        <v>0</v>
      </c>
      <c r="K39" s="47">
        <v>0</v>
      </c>
      <c r="L39" s="41"/>
      <c r="M39" s="23">
        <v>0</v>
      </c>
      <c r="Q39" s="17">
        <v>40210.607731481483</v>
      </c>
      <c r="R39" s="18">
        <v>0.32200000000000001</v>
      </c>
      <c r="S39" s="18">
        <v>0.33340000000000003</v>
      </c>
      <c r="T39" s="18">
        <v>0.32200000000000001</v>
      </c>
      <c r="U39" s="18">
        <v>0.31059999999999999</v>
      </c>
      <c r="V39" s="19">
        <f t="shared" si="12"/>
        <v>0.39</v>
      </c>
      <c r="W39" s="19">
        <f t="shared" si="12"/>
        <v>0.34</v>
      </c>
      <c r="X39" s="19">
        <f t="shared" si="12"/>
        <v>0.3</v>
      </c>
      <c r="Z39" s="18">
        <v>5.2999999999999999E-2</v>
      </c>
      <c r="AA39" s="18">
        <v>5.8499999999999996E-2</v>
      </c>
      <c r="AB39" s="18">
        <v>5.0999999999999997E-2</v>
      </c>
      <c r="AC39" s="18">
        <v>4.3499999999999997E-2</v>
      </c>
      <c r="AD39" s="19">
        <f t="shared" si="13"/>
        <v>0.06</v>
      </c>
      <c r="AE39" s="19">
        <f t="shared" si="13"/>
        <v>0.05</v>
      </c>
      <c r="AF39" s="19">
        <f t="shared" si="13"/>
        <v>3.5999999999999997E-2</v>
      </c>
      <c r="AH39" s="18">
        <v>850</v>
      </c>
      <c r="AI39" s="18">
        <v>850.9</v>
      </c>
      <c r="AJ39" s="18">
        <v>850</v>
      </c>
      <c r="AK39" s="18">
        <v>849.1</v>
      </c>
      <c r="AL39" s="19">
        <f t="shared" si="14"/>
        <v>900</v>
      </c>
      <c r="AM39" s="19">
        <f t="shared" si="14"/>
        <v>850</v>
      </c>
      <c r="AN39" s="19">
        <f t="shared" si="14"/>
        <v>800</v>
      </c>
      <c r="AP39" s="18">
        <v>0.42299999999999999</v>
      </c>
      <c r="AQ39" s="18">
        <v>0.43529999999999996</v>
      </c>
      <c r="AR39" s="18">
        <v>0.42299999999999999</v>
      </c>
      <c r="AS39" s="18">
        <v>0.41070000000000001</v>
      </c>
      <c r="AT39" s="19">
        <f t="shared" si="15"/>
        <v>0.435</v>
      </c>
      <c r="AU39" s="19">
        <f t="shared" si="15"/>
        <v>0.42499999999999999</v>
      </c>
      <c r="AV39" s="19">
        <f t="shared" si="15"/>
        <v>0.41499999999999998</v>
      </c>
      <c r="AX39" s="18">
        <v>0</v>
      </c>
      <c r="AY39" s="18">
        <v>0</v>
      </c>
      <c r="AZ39" s="18">
        <v>0</v>
      </c>
      <c r="BA39" s="18">
        <v>0</v>
      </c>
      <c r="BB39" s="19">
        <f t="shared" si="16"/>
        <v>0</v>
      </c>
      <c r="BC39" s="19">
        <f t="shared" si="16"/>
        <v>0</v>
      </c>
      <c r="BD39" s="19">
        <f t="shared" si="16"/>
        <v>0</v>
      </c>
      <c r="BF39" s="18">
        <v>0</v>
      </c>
      <c r="BG39" s="18">
        <v>0</v>
      </c>
      <c r="BH39" s="18">
        <v>0</v>
      </c>
      <c r="BI39" s="18">
        <v>0</v>
      </c>
      <c r="BJ39" s="19">
        <f t="shared" si="17"/>
        <v>0</v>
      </c>
      <c r="BK39" s="19">
        <f t="shared" si="17"/>
        <v>0</v>
      </c>
      <c r="BL39" s="19">
        <f t="shared" si="17"/>
        <v>0</v>
      </c>
    </row>
    <row r="40" spans="7:64">
      <c r="G40" s="58"/>
      <c r="H40" s="24" t="s">
        <v>20</v>
      </c>
      <c r="I40" s="48"/>
      <c r="J40" s="48"/>
      <c r="K40" s="48"/>
      <c r="L40" s="24">
        <v>0</v>
      </c>
      <c r="M40" s="42">
        <v>0</v>
      </c>
      <c r="Q40" s="17">
        <v>40210.608425925922</v>
      </c>
      <c r="R40" s="18">
        <v>0.32200000000000001</v>
      </c>
      <c r="S40" s="18">
        <v>0.33310000000000001</v>
      </c>
      <c r="T40" s="18">
        <v>0.32200000000000001</v>
      </c>
      <c r="U40" s="18">
        <v>0.31090000000000001</v>
      </c>
      <c r="V40" s="19">
        <f t="shared" si="12"/>
        <v>0.39</v>
      </c>
      <c r="W40" s="19">
        <f t="shared" si="12"/>
        <v>0.34</v>
      </c>
      <c r="X40" s="19">
        <f t="shared" si="12"/>
        <v>0.3</v>
      </c>
      <c r="Z40" s="18">
        <v>5.1999999999999998E-2</v>
      </c>
      <c r="AA40" s="18">
        <v>5.8499999999999996E-2</v>
      </c>
      <c r="AB40" s="18">
        <v>5.0999999999999997E-2</v>
      </c>
      <c r="AC40" s="18">
        <v>4.3499999999999997E-2</v>
      </c>
      <c r="AD40" s="19">
        <f t="shared" si="13"/>
        <v>0.06</v>
      </c>
      <c r="AE40" s="19">
        <f t="shared" si="13"/>
        <v>0.05</v>
      </c>
      <c r="AF40" s="19">
        <f t="shared" si="13"/>
        <v>3.5999999999999997E-2</v>
      </c>
      <c r="AH40" s="18">
        <v>850</v>
      </c>
      <c r="AI40" s="18">
        <v>850.9</v>
      </c>
      <c r="AJ40" s="18">
        <v>850</v>
      </c>
      <c r="AK40" s="18">
        <v>849.1</v>
      </c>
      <c r="AL40" s="19">
        <f t="shared" si="14"/>
        <v>900</v>
      </c>
      <c r="AM40" s="19">
        <f t="shared" si="14"/>
        <v>850</v>
      </c>
      <c r="AN40" s="19">
        <f t="shared" si="14"/>
        <v>800</v>
      </c>
      <c r="AP40" s="18">
        <v>0.42299999999999999</v>
      </c>
      <c r="AQ40" s="18">
        <v>0.43540000000000001</v>
      </c>
      <c r="AR40" s="18">
        <v>0.42399999999999999</v>
      </c>
      <c r="AS40" s="18">
        <v>0.41259999999999997</v>
      </c>
      <c r="AT40" s="19">
        <f t="shared" si="15"/>
        <v>0.435</v>
      </c>
      <c r="AU40" s="19">
        <f t="shared" si="15"/>
        <v>0.42499999999999999</v>
      </c>
      <c r="AV40" s="19">
        <f t="shared" si="15"/>
        <v>0.41499999999999998</v>
      </c>
      <c r="AX40" s="18">
        <v>0</v>
      </c>
      <c r="AY40" s="18">
        <v>0</v>
      </c>
      <c r="AZ40" s="18">
        <v>0</v>
      </c>
      <c r="BA40" s="18">
        <v>0</v>
      </c>
      <c r="BB40" s="19">
        <f t="shared" si="16"/>
        <v>0</v>
      </c>
      <c r="BC40" s="19">
        <f t="shared" si="16"/>
        <v>0</v>
      </c>
      <c r="BD40" s="19">
        <f t="shared" si="16"/>
        <v>0</v>
      </c>
      <c r="BF40" s="18">
        <v>0</v>
      </c>
      <c r="BG40" s="18">
        <v>0</v>
      </c>
      <c r="BH40" s="18">
        <v>0</v>
      </c>
      <c r="BI40" s="18">
        <v>0</v>
      </c>
      <c r="BJ40" s="19">
        <f t="shared" si="17"/>
        <v>0</v>
      </c>
      <c r="BK40" s="19">
        <f t="shared" si="17"/>
        <v>0</v>
      </c>
      <c r="BL40" s="19">
        <f t="shared" si="17"/>
        <v>0</v>
      </c>
    </row>
    <row r="41" spans="7:64">
      <c r="G41" s="58"/>
      <c r="H41" s="24" t="s">
        <v>21</v>
      </c>
      <c r="I41" s="48"/>
      <c r="J41" s="48"/>
      <c r="K41" s="48"/>
      <c r="L41" s="24">
        <v>0</v>
      </c>
      <c r="M41" s="42">
        <v>0</v>
      </c>
      <c r="Q41" s="17">
        <v>40210.609120370369</v>
      </c>
      <c r="R41" s="18">
        <v>0.32300000000000001</v>
      </c>
      <c r="S41" s="18">
        <v>0.33279999999999998</v>
      </c>
      <c r="T41" s="18">
        <v>0.32200000000000001</v>
      </c>
      <c r="U41" s="18">
        <v>0.31120000000000003</v>
      </c>
      <c r="V41" s="19">
        <f t="shared" si="12"/>
        <v>0.39</v>
      </c>
      <c r="W41" s="19">
        <f t="shared" si="12"/>
        <v>0.34</v>
      </c>
      <c r="X41" s="19">
        <f t="shared" si="12"/>
        <v>0.3</v>
      </c>
      <c r="Z41" s="18">
        <v>5.0999999999999997E-2</v>
      </c>
      <c r="AA41" s="18">
        <v>5.8199999999999995E-2</v>
      </c>
      <c r="AB41" s="18">
        <v>5.0999999999999997E-2</v>
      </c>
      <c r="AC41" s="18">
        <v>4.3799999999999999E-2</v>
      </c>
      <c r="AD41" s="19">
        <f t="shared" si="13"/>
        <v>0.06</v>
      </c>
      <c r="AE41" s="19">
        <f t="shared" si="13"/>
        <v>0.05</v>
      </c>
      <c r="AF41" s="19">
        <f t="shared" si="13"/>
        <v>3.5999999999999997E-2</v>
      </c>
      <c r="AH41" s="18">
        <v>850</v>
      </c>
      <c r="AI41" s="18">
        <v>850.9</v>
      </c>
      <c r="AJ41" s="18">
        <v>850</v>
      </c>
      <c r="AK41" s="18">
        <v>849.1</v>
      </c>
      <c r="AL41" s="19">
        <f t="shared" si="14"/>
        <v>900</v>
      </c>
      <c r="AM41" s="19">
        <f t="shared" si="14"/>
        <v>850</v>
      </c>
      <c r="AN41" s="19">
        <f t="shared" si="14"/>
        <v>800</v>
      </c>
      <c r="AP41" s="18">
        <v>0.42299999999999999</v>
      </c>
      <c r="AQ41" s="18">
        <v>0.43479999999999996</v>
      </c>
      <c r="AR41" s="18">
        <v>0.42399999999999999</v>
      </c>
      <c r="AS41" s="18">
        <v>0.41320000000000001</v>
      </c>
      <c r="AT41" s="19">
        <f t="shared" si="15"/>
        <v>0.435</v>
      </c>
      <c r="AU41" s="19">
        <f t="shared" si="15"/>
        <v>0.42499999999999999</v>
      </c>
      <c r="AV41" s="19">
        <f t="shared" si="15"/>
        <v>0.41499999999999998</v>
      </c>
      <c r="AX41" s="18">
        <v>0</v>
      </c>
      <c r="AY41" s="18">
        <v>0</v>
      </c>
      <c r="AZ41" s="18">
        <v>0</v>
      </c>
      <c r="BA41" s="18">
        <v>0</v>
      </c>
      <c r="BB41" s="19">
        <f t="shared" si="16"/>
        <v>0</v>
      </c>
      <c r="BC41" s="19">
        <f t="shared" si="16"/>
        <v>0</v>
      </c>
      <c r="BD41" s="19">
        <f t="shared" si="16"/>
        <v>0</v>
      </c>
      <c r="BF41" s="18">
        <v>0</v>
      </c>
      <c r="BG41" s="18">
        <v>0</v>
      </c>
      <c r="BH41" s="18">
        <v>0</v>
      </c>
      <c r="BI41" s="18">
        <v>0</v>
      </c>
      <c r="BJ41" s="19">
        <f t="shared" si="17"/>
        <v>0</v>
      </c>
      <c r="BK41" s="19">
        <f t="shared" si="17"/>
        <v>0</v>
      </c>
      <c r="BL41" s="19">
        <f t="shared" si="17"/>
        <v>0</v>
      </c>
    </row>
    <row r="42" spans="7:64">
      <c r="G42" s="58"/>
      <c r="H42" s="24" t="s">
        <v>22</v>
      </c>
      <c r="I42" s="48"/>
      <c r="J42" s="48"/>
      <c r="K42" s="48"/>
      <c r="L42" s="24">
        <v>0</v>
      </c>
      <c r="M42" s="42">
        <v>0</v>
      </c>
      <c r="Q42" s="17">
        <v>40210.609814814816</v>
      </c>
      <c r="R42" s="18">
        <v>0.318</v>
      </c>
      <c r="S42" s="18">
        <v>0.33250000000000002</v>
      </c>
      <c r="T42" s="18">
        <v>0.32200000000000001</v>
      </c>
      <c r="U42" s="18">
        <v>0.3115</v>
      </c>
      <c r="V42" s="19">
        <f t="shared" si="12"/>
        <v>0.39</v>
      </c>
      <c r="W42" s="19">
        <f t="shared" si="12"/>
        <v>0.34</v>
      </c>
      <c r="X42" s="19">
        <f t="shared" si="12"/>
        <v>0.3</v>
      </c>
      <c r="Z42" s="18">
        <v>5.1999999999999998E-2</v>
      </c>
      <c r="AA42" s="18">
        <v>5.7899999999999993E-2</v>
      </c>
      <c r="AB42" s="18">
        <v>5.0999999999999997E-2</v>
      </c>
      <c r="AC42" s="18">
        <v>4.41E-2</v>
      </c>
      <c r="AD42" s="19">
        <f t="shared" si="13"/>
        <v>0.06</v>
      </c>
      <c r="AE42" s="19">
        <f t="shared" si="13"/>
        <v>0.05</v>
      </c>
      <c r="AF42" s="19">
        <f t="shared" si="13"/>
        <v>3.5999999999999997E-2</v>
      </c>
      <c r="AH42" s="18">
        <v>850</v>
      </c>
      <c r="AI42" s="18">
        <v>850.9</v>
      </c>
      <c r="AJ42" s="18">
        <v>850</v>
      </c>
      <c r="AK42" s="18">
        <v>849.1</v>
      </c>
      <c r="AL42" s="19">
        <f t="shared" si="14"/>
        <v>900</v>
      </c>
      <c r="AM42" s="19">
        <f t="shared" si="14"/>
        <v>850</v>
      </c>
      <c r="AN42" s="19">
        <f t="shared" si="14"/>
        <v>800</v>
      </c>
      <c r="AP42" s="18">
        <v>0.42099999999999999</v>
      </c>
      <c r="AQ42" s="18">
        <v>0.43319999999999997</v>
      </c>
      <c r="AR42" s="18">
        <v>0.42299999999999999</v>
      </c>
      <c r="AS42" s="18">
        <v>0.4128</v>
      </c>
      <c r="AT42" s="19">
        <f t="shared" si="15"/>
        <v>0.435</v>
      </c>
      <c r="AU42" s="19">
        <f t="shared" si="15"/>
        <v>0.42499999999999999</v>
      </c>
      <c r="AV42" s="19">
        <f t="shared" si="15"/>
        <v>0.41499999999999998</v>
      </c>
      <c r="AX42" s="18">
        <v>0</v>
      </c>
      <c r="AY42" s="18">
        <v>0</v>
      </c>
      <c r="AZ42" s="18">
        <v>0</v>
      </c>
      <c r="BA42" s="18">
        <v>0</v>
      </c>
      <c r="BB42" s="19">
        <f t="shared" si="16"/>
        <v>0</v>
      </c>
      <c r="BC42" s="19">
        <f t="shared" si="16"/>
        <v>0</v>
      </c>
      <c r="BD42" s="19">
        <f t="shared" si="16"/>
        <v>0</v>
      </c>
      <c r="BF42" s="18">
        <v>0</v>
      </c>
      <c r="BG42" s="18">
        <v>0</v>
      </c>
      <c r="BH42" s="18">
        <v>0</v>
      </c>
      <c r="BI42" s="18">
        <v>0</v>
      </c>
      <c r="BJ42" s="19">
        <f t="shared" si="17"/>
        <v>0</v>
      </c>
      <c r="BK42" s="19">
        <f t="shared" si="17"/>
        <v>0</v>
      </c>
      <c r="BL42" s="19">
        <f t="shared" si="17"/>
        <v>0</v>
      </c>
    </row>
    <row r="43" spans="7:64">
      <c r="G43" s="58"/>
      <c r="H43" s="24" t="s">
        <v>23</v>
      </c>
      <c r="I43" s="48"/>
      <c r="J43" s="48"/>
      <c r="K43" s="48"/>
      <c r="L43" s="24">
        <v>0</v>
      </c>
      <c r="M43" s="42">
        <v>0</v>
      </c>
      <c r="Q43" s="17">
        <v>40210.610509259262</v>
      </c>
      <c r="R43" s="18">
        <v>0.32200000000000001</v>
      </c>
      <c r="S43" s="18">
        <v>0.33190000000000003</v>
      </c>
      <c r="T43" s="18">
        <v>0.32200000000000001</v>
      </c>
      <c r="U43" s="18">
        <v>0.31209999999999999</v>
      </c>
      <c r="V43" s="19">
        <f t="shared" si="12"/>
        <v>0.39</v>
      </c>
      <c r="W43" s="19">
        <f t="shared" si="12"/>
        <v>0.34</v>
      </c>
      <c r="X43" s="19">
        <f t="shared" si="12"/>
        <v>0.3</v>
      </c>
      <c r="Z43" s="18">
        <v>5.0999999999999997E-2</v>
      </c>
      <c r="AA43" s="18">
        <v>5.7599999999999998E-2</v>
      </c>
      <c r="AB43" s="18">
        <v>5.0999999999999997E-2</v>
      </c>
      <c r="AC43" s="18">
        <v>4.4399999999999995E-2</v>
      </c>
      <c r="AD43" s="19">
        <f t="shared" si="13"/>
        <v>0.06</v>
      </c>
      <c r="AE43" s="19">
        <f t="shared" si="13"/>
        <v>0.05</v>
      </c>
      <c r="AF43" s="19">
        <f t="shared" si="13"/>
        <v>3.5999999999999997E-2</v>
      </c>
      <c r="AH43" s="18">
        <v>850</v>
      </c>
      <c r="AI43" s="18">
        <v>850.9</v>
      </c>
      <c r="AJ43" s="18">
        <v>850</v>
      </c>
      <c r="AK43" s="18">
        <v>849.1</v>
      </c>
      <c r="AL43" s="19">
        <f t="shared" si="14"/>
        <v>900</v>
      </c>
      <c r="AM43" s="19">
        <f t="shared" si="14"/>
        <v>850</v>
      </c>
      <c r="AN43" s="19">
        <f t="shared" si="14"/>
        <v>800</v>
      </c>
      <c r="AP43" s="18">
        <v>0.42399999999999999</v>
      </c>
      <c r="AQ43" s="18">
        <v>0.43290000000000001</v>
      </c>
      <c r="AR43" s="18">
        <v>0.42299999999999999</v>
      </c>
      <c r="AS43" s="18">
        <v>0.41309999999999997</v>
      </c>
      <c r="AT43" s="19">
        <f t="shared" si="15"/>
        <v>0.435</v>
      </c>
      <c r="AU43" s="19">
        <f t="shared" si="15"/>
        <v>0.42499999999999999</v>
      </c>
      <c r="AV43" s="19">
        <f t="shared" si="15"/>
        <v>0.41499999999999998</v>
      </c>
      <c r="AX43" s="18">
        <v>0</v>
      </c>
      <c r="AY43" s="18">
        <v>0</v>
      </c>
      <c r="AZ43" s="18">
        <v>0</v>
      </c>
      <c r="BA43" s="18">
        <v>0</v>
      </c>
      <c r="BB43" s="19">
        <f t="shared" si="16"/>
        <v>0</v>
      </c>
      <c r="BC43" s="19">
        <f t="shared" si="16"/>
        <v>0</v>
      </c>
      <c r="BD43" s="19">
        <f t="shared" si="16"/>
        <v>0</v>
      </c>
      <c r="BF43" s="18">
        <v>0</v>
      </c>
      <c r="BG43" s="18">
        <v>0</v>
      </c>
      <c r="BH43" s="18">
        <v>0</v>
      </c>
      <c r="BI43" s="18">
        <v>0</v>
      </c>
      <c r="BJ43" s="19">
        <f t="shared" si="17"/>
        <v>0</v>
      </c>
      <c r="BK43" s="19">
        <f t="shared" si="17"/>
        <v>0</v>
      </c>
      <c r="BL43" s="19">
        <f t="shared" si="17"/>
        <v>0</v>
      </c>
    </row>
    <row r="44" spans="7:64">
      <c r="G44" s="58"/>
      <c r="H44" s="24" t="s">
        <v>24</v>
      </c>
      <c r="I44" s="48"/>
      <c r="J44" s="48"/>
      <c r="K44" s="48"/>
      <c r="L44" s="24">
        <v>0</v>
      </c>
      <c r="M44" s="42">
        <v>0</v>
      </c>
      <c r="Q44" s="17">
        <v>40210.611203703702</v>
      </c>
      <c r="R44" s="18">
        <v>0.32300000000000001</v>
      </c>
      <c r="S44" s="18">
        <v>0.33160000000000001</v>
      </c>
      <c r="T44" s="18">
        <v>0.32200000000000001</v>
      </c>
      <c r="U44" s="18">
        <v>0.31240000000000001</v>
      </c>
      <c r="V44" s="19">
        <f t="shared" si="12"/>
        <v>0.39</v>
      </c>
      <c r="W44" s="19">
        <f t="shared" si="12"/>
        <v>0.34</v>
      </c>
      <c r="X44" s="19">
        <f t="shared" si="12"/>
        <v>0.3</v>
      </c>
      <c r="Z44" s="18">
        <v>5.1999999999999998E-2</v>
      </c>
      <c r="AA44" s="18">
        <v>5.7299999999999997E-2</v>
      </c>
      <c r="AB44" s="18">
        <v>5.0999999999999997E-2</v>
      </c>
      <c r="AC44" s="18">
        <v>4.4699999999999997E-2</v>
      </c>
      <c r="AD44" s="19">
        <f t="shared" si="13"/>
        <v>0.06</v>
      </c>
      <c r="AE44" s="19">
        <f t="shared" si="13"/>
        <v>0.05</v>
      </c>
      <c r="AF44" s="19">
        <f t="shared" si="13"/>
        <v>3.5999999999999997E-2</v>
      </c>
      <c r="AH44" s="18">
        <v>850</v>
      </c>
      <c r="AI44" s="18">
        <v>850.9</v>
      </c>
      <c r="AJ44" s="18">
        <v>850</v>
      </c>
      <c r="AK44" s="18">
        <v>849.1</v>
      </c>
      <c r="AL44" s="19">
        <f t="shared" si="14"/>
        <v>900</v>
      </c>
      <c r="AM44" s="19">
        <f t="shared" si="14"/>
        <v>850</v>
      </c>
      <c r="AN44" s="19">
        <f t="shared" si="14"/>
        <v>800</v>
      </c>
      <c r="AP44" s="18">
        <v>0.42099999999999999</v>
      </c>
      <c r="AQ44" s="18">
        <v>0.43259999999999998</v>
      </c>
      <c r="AR44" s="18">
        <v>0.42299999999999999</v>
      </c>
      <c r="AS44" s="18">
        <v>0.41339999999999999</v>
      </c>
      <c r="AT44" s="19">
        <f t="shared" si="15"/>
        <v>0.435</v>
      </c>
      <c r="AU44" s="19">
        <f t="shared" si="15"/>
        <v>0.42499999999999999</v>
      </c>
      <c r="AV44" s="19">
        <f t="shared" si="15"/>
        <v>0.41499999999999998</v>
      </c>
      <c r="AX44" s="18">
        <v>0</v>
      </c>
      <c r="AY44" s="18">
        <v>0</v>
      </c>
      <c r="AZ44" s="18">
        <v>0</v>
      </c>
      <c r="BA44" s="18">
        <v>0</v>
      </c>
      <c r="BB44" s="19">
        <f t="shared" si="16"/>
        <v>0</v>
      </c>
      <c r="BC44" s="19">
        <f t="shared" si="16"/>
        <v>0</v>
      </c>
      <c r="BD44" s="19">
        <f t="shared" si="16"/>
        <v>0</v>
      </c>
      <c r="BF44" s="18">
        <v>0</v>
      </c>
      <c r="BG44" s="18">
        <v>0</v>
      </c>
      <c r="BH44" s="18">
        <v>0</v>
      </c>
      <c r="BI44" s="18">
        <v>0</v>
      </c>
      <c r="BJ44" s="19">
        <f t="shared" si="17"/>
        <v>0</v>
      </c>
      <c r="BK44" s="19">
        <f t="shared" si="17"/>
        <v>0</v>
      </c>
      <c r="BL44" s="19">
        <f t="shared" si="17"/>
        <v>0</v>
      </c>
    </row>
    <row r="45" spans="7:64" ht="13.5" thickBot="1">
      <c r="G45" s="59"/>
      <c r="H45" s="31" t="s">
        <v>25</v>
      </c>
      <c r="I45" s="49"/>
      <c r="J45" s="49"/>
      <c r="K45" s="49"/>
      <c r="L45" s="31">
        <v>0</v>
      </c>
      <c r="M45" s="43">
        <v>0</v>
      </c>
      <c r="Q45" s="17">
        <v>40210.611898148149</v>
      </c>
      <c r="R45" s="18">
        <v>0.32200000000000001</v>
      </c>
      <c r="S45" s="18">
        <v>0.33129999999999998</v>
      </c>
      <c r="T45" s="18">
        <v>0.32200000000000001</v>
      </c>
      <c r="U45" s="18">
        <v>0.31270000000000003</v>
      </c>
      <c r="V45" s="19">
        <f t="shared" si="12"/>
        <v>0.39</v>
      </c>
      <c r="W45" s="19">
        <f t="shared" si="12"/>
        <v>0.34</v>
      </c>
      <c r="X45" s="19">
        <f t="shared" si="12"/>
        <v>0.3</v>
      </c>
      <c r="Z45" s="18">
        <v>0.05</v>
      </c>
      <c r="AA45" s="18">
        <v>5.7299999999999997E-2</v>
      </c>
      <c r="AB45" s="18">
        <v>5.0999999999999997E-2</v>
      </c>
      <c r="AC45" s="18">
        <v>4.4699999999999997E-2</v>
      </c>
      <c r="AD45" s="19">
        <f t="shared" si="13"/>
        <v>0.06</v>
      </c>
      <c r="AE45" s="19">
        <f t="shared" si="13"/>
        <v>0.05</v>
      </c>
      <c r="AF45" s="19">
        <f t="shared" si="13"/>
        <v>3.5999999999999997E-2</v>
      </c>
      <c r="AH45" s="18">
        <v>850</v>
      </c>
      <c r="AI45" s="18">
        <v>850.9</v>
      </c>
      <c r="AJ45" s="18">
        <v>850</v>
      </c>
      <c r="AK45" s="18">
        <v>849.1</v>
      </c>
      <c r="AL45" s="19">
        <f t="shared" si="14"/>
        <v>900</v>
      </c>
      <c r="AM45" s="19">
        <f t="shared" si="14"/>
        <v>850</v>
      </c>
      <c r="AN45" s="19">
        <f t="shared" si="14"/>
        <v>800</v>
      </c>
      <c r="AP45" s="18">
        <v>0.42299999999999999</v>
      </c>
      <c r="AQ45" s="18">
        <v>0.432</v>
      </c>
      <c r="AR45" s="18">
        <v>0.42299999999999999</v>
      </c>
      <c r="AS45" s="18">
        <v>0.41399999999999998</v>
      </c>
      <c r="AT45" s="19">
        <f t="shared" si="15"/>
        <v>0.435</v>
      </c>
      <c r="AU45" s="19">
        <f t="shared" si="15"/>
        <v>0.42499999999999999</v>
      </c>
      <c r="AV45" s="19">
        <f t="shared" si="15"/>
        <v>0.41499999999999998</v>
      </c>
      <c r="AX45" s="18">
        <v>0</v>
      </c>
      <c r="AY45" s="18">
        <v>0</v>
      </c>
      <c r="AZ45" s="18">
        <v>0</v>
      </c>
      <c r="BA45" s="18">
        <v>0</v>
      </c>
      <c r="BB45" s="19">
        <f t="shared" si="16"/>
        <v>0</v>
      </c>
      <c r="BC45" s="19">
        <f t="shared" si="16"/>
        <v>0</v>
      </c>
      <c r="BD45" s="19">
        <f t="shared" si="16"/>
        <v>0</v>
      </c>
      <c r="BF45" s="18">
        <v>0</v>
      </c>
      <c r="BG45" s="18">
        <v>0</v>
      </c>
      <c r="BH45" s="18">
        <v>0</v>
      </c>
      <c r="BI45" s="18">
        <v>0</v>
      </c>
      <c r="BJ45" s="19">
        <f t="shared" si="17"/>
        <v>0</v>
      </c>
      <c r="BK45" s="19">
        <f t="shared" si="17"/>
        <v>0</v>
      </c>
      <c r="BL45" s="19">
        <f t="shared" si="17"/>
        <v>0</v>
      </c>
    </row>
    <row r="46" spans="7:64">
      <c r="G46" s="60" t="s">
        <v>39</v>
      </c>
      <c r="H46" s="22" t="s">
        <v>2</v>
      </c>
      <c r="I46" s="47">
        <v>0</v>
      </c>
      <c r="J46" s="47">
        <v>0</v>
      </c>
      <c r="K46" s="47">
        <v>0</v>
      </c>
      <c r="L46" s="41"/>
      <c r="M46" s="23">
        <v>0</v>
      </c>
      <c r="Q46" s="17">
        <v>40210.612592592595</v>
      </c>
      <c r="R46" s="18">
        <v>0.32300000000000001</v>
      </c>
      <c r="S46" s="18">
        <v>0.33100000000000002</v>
      </c>
      <c r="T46" s="18">
        <v>0.32200000000000001</v>
      </c>
      <c r="U46" s="18">
        <v>0.313</v>
      </c>
      <c r="V46" s="19">
        <f t="shared" si="12"/>
        <v>0.39</v>
      </c>
      <c r="W46" s="19">
        <f t="shared" si="12"/>
        <v>0.34</v>
      </c>
      <c r="X46" s="19">
        <f t="shared" si="12"/>
        <v>0.3</v>
      </c>
      <c r="Z46" s="18">
        <v>0.05</v>
      </c>
      <c r="AA46" s="18">
        <v>5.6999999999999995E-2</v>
      </c>
      <c r="AB46" s="18">
        <v>5.0999999999999997E-2</v>
      </c>
      <c r="AC46" s="18">
        <v>4.4999999999999998E-2</v>
      </c>
      <c r="AD46" s="19">
        <f t="shared" si="13"/>
        <v>0.06</v>
      </c>
      <c r="AE46" s="19">
        <f t="shared" si="13"/>
        <v>0.05</v>
      </c>
      <c r="AF46" s="19">
        <f t="shared" si="13"/>
        <v>3.5999999999999997E-2</v>
      </c>
      <c r="AH46" s="18">
        <v>850</v>
      </c>
      <c r="AI46" s="18">
        <v>850.9</v>
      </c>
      <c r="AJ46" s="18">
        <v>850</v>
      </c>
      <c r="AK46" s="18">
        <v>849.1</v>
      </c>
      <c r="AL46" s="19">
        <f t="shared" si="14"/>
        <v>900</v>
      </c>
      <c r="AM46" s="19">
        <f t="shared" si="14"/>
        <v>850</v>
      </c>
      <c r="AN46" s="19">
        <f t="shared" si="14"/>
        <v>800</v>
      </c>
      <c r="AP46" s="18">
        <v>0.42</v>
      </c>
      <c r="AQ46" s="18">
        <v>0.43169999999999997</v>
      </c>
      <c r="AR46" s="18">
        <v>0.42299999999999999</v>
      </c>
      <c r="AS46" s="18">
        <v>0.4143</v>
      </c>
      <c r="AT46" s="19">
        <f t="shared" si="15"/>
        <v>0.435</v>
      </c>
      <c r="AU46" s="19">
        <f t="shared" si="15"/>
        <v>0.42499999999999999</v>
      </c>
      <c r="AV46" s="19">
        <f t="shared" si="15"/>
        <v>0.41499999999999998</v>
      </c>
      <c r="AX46" s="18">
        <v>0</v>
      </c>
      <c r="AY46" s="18">
        <v>0</v>
      </c>
      <c r="AZ46" s="18">
        <v>0</v>
      </c>
      <c r="BA46" s="18">
        <v>0</v>
      </c>
      <c r="BB46" s="19">
        <f t="shared" si="16"/>
        <v>0</v>
      </c>
      <c r="BC46" s="19">
        <f t="shared" si="16"/>
        <v>0</v>
      </c>
      <c r="BD46" s="19">
        <f t="shared" si="16"/>
        <v>0</v>
      </c>
      <c r="BF46" s="18">
        <v>0</v>
      </c>
      <c r="BG46" s="18">
        <v>0</v>
      </c>
      <c r="BH46" s="18">
        <v>0</v>
      </c>
      <c r="BI46" s="18">
        <v>0</v>
      </c>
      <c r="BJ46" s="19">
        <f t="shared" si="17"/>
        <v>0</v>
      </c>
      <c r="BK46" s="19">
        <f t="shared" si="17"/>
        <v>0</v>
      </c>
      <c r="BL46" s="19">
        <f t="shared" si="17"/>
        <v>0</v>
      </c>
    </row>
    <row r="47" spans="7:64">
      <c r="G47" s="53"/>
      <c r="H47" s="24" t="s">
        <v>20</v>
      </c>
      <c r="I47" s="48"/>
      <c r="J47" s="48"/>
      <c r="K47" s="48"/>
      <c r="L47" s="24">
        <v>0</v>
      </c>
      <c r="M47" s="42">
        <v>0</v>
      </c>
      <c r="Q47" s="17">
        <v>40210.613287037035</v>
      </c>
      <c r="R47" s="18">
        <v>0.32300000000000001</v>
      </c>
      <c r="S47" s="18">
        <v>0.33</v>
      </c>
      <c r="T47" s="18">
        <v>0.32100000000000001</v>
      </c>
      <c r="U47" s="18">
        <v>0.312</v>
      </c>
      <c r="V47" s="19">
        <f t="shared" si="12"/>
        <v>0.39</v>
      </c>
      <c r="W47" s="19">
        <f t="shared" si="12"/>
        <v>0.34</v>
      </c>
      <c r="X47" s="19">
        <f t="shared" si="12"/>
        <v>0.3</v>
      </c>
      <c r="Z47" s="18">
        <v>5.1999999999999998E-2</v>
      </c>
      <c r="AA47" s="18">
        <v>5.6999999999999995E-2</v>
      </c>
      <c r="AB47" s="18">
        <v>5.0999999999999997E-2</v>
      </c>
      <c r="AC47" s="18">
        <v>4.4999999999999998E-2</v>
      </c>
      <c r="AD47" s="19">
        <f t="shared" si="13"/>
        <v>0.06</v>
      </c>
      <c r="AE47" s="19">
        <f t="shared" si="13"/>
        <v>0.05</v>
      </c>
      <c r="AF47" s="19">
        <f t="shared" si="13"/>
        <v>3.5999999999999997E-2</v>
      </c>
      <c r="AH47" s="18">
        <v>850</v>
      </c>
      <c r="AI47" s="18">
        <v>850.9</v>
      </c>
      <c r="AJ47" s="18">
        <v>850</v>
      </c>
      <c r="AK47" s="18">
        <v>849.1</v>
      </c>
      <c r="AL47" s="19">
        <f t="shared" si="14"/>
        <v>900</v>
      </c>
      <c r="AM47" s="19">
        <f t="shared" si="14"/>
        <v>850</v>
      </c>
      <c r="AN47" s="19">
        <f t="shared" si="14"/>
        <v>800</v>
      </c>
      <c r="AP47" s="18">
        <v>0.42399999999999999</v>
      </c>
      <c r="AQ47" s="18">
        <v>0.43169999999999997</v>
      </c>
      <c r="AR47" s="18">
        <v>0.42299999999999999</v>
      </c>
      <c r="AS47" s="18">
        <v>0.4143</v>
      </c>
      <c r="AT47" s="19">
        <f t="shared" si="15"/>
        <v>0.435</v>
      </c>
      <c r="AU47" s="19">
        <f t="shared" si="15"/>
        <v>0.42499999999999999</v>
      </c>
      <c r="AV47" s="19">
        <f t="shared" si="15"/>
        <v>0.41499999999999998</v>
      </c>
      <c r="AX47" s="18">
        <v>0</v>
      </c>
      <c r="AY47" s="18">
        <v>0</v>
      </c>
      <c r="AZ47" s="18">
        <v>0</v>
      </c>
      <c r="BA47" s="18">
        <v>0</v>
      </c>
      <c r="BB47" s="19">
        <f t="shared" si="16"/>
        <v>0</v>
      </c>
      <c r="BC47" s="19">
        <f t="shared" si="16"/>
        <v>0</v>
      </c>
      <c r="BD47" s="19">
        <f t="shared" si="16"/>
        <v>0</v>
      </c>
      <c r="BF47" s="18">
        <v>0</v>
      </c>
      <c r="BG47" s="18">
        <v>0</v>
      </c>
      <c r="BH47" s="18">
        <v>0</v>
      </c>
      <c r="BI47" s="18">
        <v>0</v>
      </c>
      <c r="BJ47" s="19">
        <f t="shared" si="17"/>
        <v>0</v>
      </c>
      <c r="BK47" s="19">
        <f t="shared" si="17"/>
        <v>0</v>
      </c>
      <c r="BL47" s="19">
        <f t="shared" si="17"/>
        <v>0</v>
      </c>
    </row>
    <row r="48" spans="7:64">
      <c r="G48" s="53"/>
      <c r="H48" s="24" t="s">
        <v>21</v>
      </c>
      <c r="I48" s="48"/>
      <c r="J48" s="48"/>
      <c r="K48" s="48"/>
      <c r="L48" s="24">
        <v>0</v>
      </c>
      <c r="M48" s="42">
        <v>0</v>
      </c>
      <c r="Q48" s="17">
        <v>40210.613981481481</v>
      </c>
      <c r="R48" s="18">
        <v>0.32100000000000001</v>
      </c>
      <c r="S48" s="18">
        <v>0.33069999999999999</v>
      </c>
      <c r="T48" s="18">
        <v>0.32200000000000001</v>
      </c>
      <c r="U48" s="18">
        <v>0.31330000000000002</v>
      </c>
      <c r="V48" s="19">
        <f t="shared" si="12"/>
        <v>0.39</v>
      </c>
      <c r="W48" s="19">
        <f t="shared" si="12"/>
        <v>0.34</v>
      </c>
      <c r="X48" s="19">
        <f t="shared" si="12"/>
        <v>0.3</v>
      </c>
      <c r="Z48" s="18">
        <v>5.0999999999999997E-2</v>
      </c>
      <c r="AA48" s="18">
        <v>5.67E-2</v>
      </c>
      <c r="AB48" s="18">
        <v>5.0999999999999997E-2</v>
      </c>
      <c r="AC48" s="18">
        <v>4.5299999999999993E-2</v>
      </c>
      <c r="AD48" s="19">
        <f t="shared" si="13"/>
        <v>0.06</v>
      </c>
      <c r="AE48" s="19">
        <f t="shared" si="13"/>
        <v>0.05</v>
      </c>
      <c r="AF48" s="19">
        <f t="shared" si="13"/>
        <v>3.5999999999999997E-2</v>
      </c>
      <c r="AH48" s="18">
        <v>850</v>
      </c>
      <c r="AI48" s="18">
        <v>850.9</v>
      </c>
      <c r="AJ48" s="18">
        <v>850</v>
      </c>
      <c r="AK48" s="18">
        <v>849.1</v>
      </c>
      <c r="AL48" s="19">
        <f t="shared" si="14"/>
        <v>900</v>
      </c>
      <c r="AM48" s="19">
        <f t="shared" si="14"/>
        <v>850</v>
      </c>
      <c r="AN48" s="19">
        <f t="shared" si="14"/>
        <v>800</v>
      </c>
      <c r="AP48" s="18">
        <v>0.42099999999999999</v>
      </c>
      <c r="AQ48" s="18">
        <v>0.43140000000000001</v>
      </c>
      <c r="AR48" s="18">
        <v>0.42299999999999999</v>
      </c>
      <c r="AS48" s="18">
        <v>0.41459999999999997</v>
      </c>
      <c r="AT48" s="19">
        <f t="shared" si="15"/>
        <v>0.435</v>
      </c>
      <c r="AU48" s="19">
        <f t="shared" si="15"/>
        <v>0.42499999999999999</v>
      </c>
      <c r="AV48" s="19">
        <f t="shared" si="15"/>
        <v>0.41499999999999998</v>
      </c>
      <c r="AX48" s="18">
        <v>0</v>
      </c>
      <c r="AY48" s="18">
        <v>0</v>
      </c>
      <c r="AZ48" s="18">
        <v>0</v>
      </c>
      <c r="BA48" s="18">
        <v>0</v>
      </c>
      <c r="BB48" s="19">
        <f t="shared" si="16"/>
        <v>0</v>
      </c>
      <c r="BC48" s="19">
        <f t="shared" si="16"/>
        <v>0</v>
      </c>
      <c r="BD48" s="19">
        <f t="shared" si="16"/>
        <v>0</v>
      </c>
      <c r="BF48" s="18">
        <v>0</v>
      </c>
      <c r="BG48" s="18">
        <v>0</v>
      </c>
      <c r="BH48" s="18">
        <v>0</v>
      </c>
      <c r="BI48" s="18">
        <v>0</v>
      </c>
      <c r="BJ48" s="19">
        <f t="shared" si="17"/>
        <v>0</v>
      </c>
      <c r="BK48" s="19">
        <f t="shared" si="17"/>
        <v>0</v>
      </c>
      <c r="BL48" s="19">
        <f t="shared" si="17"/>
        <v>0</v>
      </c>
    </row>
    <row r="49" spans="7:64">
      <c r="G49" s="53"/>
      <c r="H49" s="24" t="s">
        <v>22</v>
      </c>
      <c r="I49" s="48"/>
      <c r="J49" s="48"/>
      <c r="K49" s="48"/>
      <c r="L49" s="24">
        <v>0</v>
      </c>
      <c r="M49" s="42">
        <v>0</v>
      </c>
      <c r="Q49" s="17">
        <v>40210.614675925928</v>
      </c>
      <c r="R49" s="18">
        <v>0.32100000000000001</v>
      </c>
      <c r="S49" s="18">
        <v>0.33040000000000003</v>
      </c>
      <c r="T49" s="18">
        <v>0.32200000000000001</v>
      </c>
      <c r="U49" s="18">
        <v>0.31359999999999999</v>
      </c>
      <c r="V49" s="19">
        <f t="shared" si="12"/>
        <v>0.39</v>
      </c>
      <c r="W49" s="19">
        <f t="shared" si="12"/>
        <v>0.34</v>
      </c>
      <c r="X49" s="19">
        <f t="shared" si="12"/>
        <v>0.3</v>
      </c>
      <c r="Z49" s="18">
        <v>5.0999999999999997E-2</v>
      </c>
      <c r="AA49" s="18">
        <v>5.67E-2</v>
      </c>
      <c r="AB49" s="18">
        <v>5.0999999999999997E-2</v>
      </c>
      <c r="AC49" s="18">
        <v>4.5299999999999993E-2</v>
      </c>
      <c r="AD49" s="19">
        <f t="shared" si="13"/>
        <v>0.06</v>
      </c>
      <c r="AE49" s="19">
        <f t="shared" si="13"/>
        <v>0.05</v>
      </c>
      <c r="AF49" s="19">
        <f t="shared" si="13"/>
        <v>3.5999999999999997E-2</v>
      </c>
      <c r="AH49" s="18">
        <v>850</v>
      </c>
      <c r="AI49" s="18">
        <v>850.9</v>
      </c>
      <c r="AJ49" s="18">
        <v>850</v>
      </c>
      <c r="AK49" s="18">
        <v>849.1</v>
      </c>
      <c r="AL49" s="19">
        <f t="shared" si="14"/>
        <v>900</v>
      </c>
      <c r="AM49" s="19">
        <f t="shared" si="14"/>
        <v>850</v>
      </c>
      <c r="AN49" s="19">
        <f t="shared" si="14"/>
        <v>800</v>
      </c>
      <c r="AP49" s="18">
        <v>0.42399999999999999</v>
      </c>
      <c r="AQ49" s="18">
        <v>0.43109999999999998</v>
      </c>
      <c r="AR49" s="18">
        <v>0.42299999999999999</v>
      </c>
      <c r="AS49" s="18">
        <v>0.41489999999999999</v>
      </c>
      <c r="AT49" s="19">
        <f t="shared" si="15"/>
        <v>0.435</v>
      </c>
      <c r="AU49" s="19">
        <f t="shared" si="15"/>
        <v>0.42499999999999999</v>
      </c>
      <c r="AV49" s="19">
        <f t="shared" si="15"/>
        <v>0.41499999999999998</v>
      </c>
      <c r="AX49" s="18">
        <v>0</v>
      </c>
      <c r="AY49" s="18">
        <v>0</v>
      </c>
      <c r="AZ49" s="18">
        <v>0</v>
      </c>
      <c r="BA49" s="18">
        <v>0</v>
      </c>
      <c r="BB49" s="19">
        <f t="shared" si="16"/>
        <v>0</v>
      </c>
      <c r="BC49" s="19">
        <f t="shared" si="16"/>
        <v>0</v>
      </c>
      <c r="BD49" s="19">
        <f t="shared" si="16"/>
        <v>0</v>
      </c>
      <c r="BF49" s="18">
        <v>0</v>
      </c>
      <c r="BG49" s="18">
        <v>0</v>
      </c>
      <c r="BH49" s="18">
        <v>0</v>
      </c>
      <c r="BI49" s="18">
        <v>0</v>
      </c>
      <c r="BJ49" s="19">
        <f t="shared" si="17"/>
        <v>0</v>
      </c>
      <c r="BK49" s="19">
        <f t="shared" si="17"/>
        <v>0</v>
      </c>
      <c r="BL49" s="19">
        <f t="shared" si="17"/>
        <v>0</v>
      </c>
    </row>
    <row r="50" spans="7:64">
      <c r="G50" s="53"/>
      <c r="H50" s="24" t="s">
        <v>23</v>
      </c>
      <c r="I50" s="48"/>
      <c r="J50" s="48"/>
      <c r="K50" s="48"/>
      <c r="L50" s="24">
        <v>0</v>
      </c>
      <c r="M50" s="42">
        <v>0</v>
      </c>
      <c r="Q50" s="17">
        <v>40210.615370370368</v>
      </c>
      <c r="R50" s="18">
        <v>0.32300000000000001</v>
      </c>
      <c r="S50" s="18">
        <v>0.33040000000000003</v>
      </c>
      <c r="T50" s="18">
        <v>0.32200000000000001</v>
      </c>
      <c r="U50" s="18">
        <v>0.31359999999999999</v>
      </c>
      <c r="V50" s="19">
        <f t="shared" si="12"/>
        <v>0.39</v>
      </c>
      <c r="W50" s="19">
        <f t="shared" si="12"/>
        <v>0.34</v>
      </c>
      <c r="X50" s="19">
        <f t="shared" si="12"/>
        <v>0.3</v>
      </c>
      <c r="Z50" s="18">
        <v>4.9000000000000002E-2</v>
      </c>
      <c r="AA50" s="18">
        <v>5.67E-2</v>
      </c>
      <c r="AB50" s="18">
        <v>5.0999999999999997E-2</v>
      </c>
      <c r="AC50" s="18">
        <v>4.5299999999999993E-2</v>
      </c>
      <c r="AD50" s="19">
        <f t="shared" si="13"/>
        <v>0.06</v>
      </c>
      <c r="AE50" s="19">
        <f t="shared" si="13"/>
        <v>0.05</v>
      </c>
      <c r="AF50" s="19">
        <f t="shared" si="13"/>
        <v>3.5999999999999997E-2</v>
      </c>
      <c r="AH50" s="18">
        <v>850</v>
      </c>
      <c r="AI50" s="18">
        <v>850.9</v>
      </c>
      <c r="AJ50" s="18">
        <v>850</v>
      </c>
      <c r="AK50" s="18">
        <v>849.1</v>
      </c>
      <c r="AL50" s="19">
        <f t="shared" si="14"/>
        <v>900</v>
      </c>
      <c r="AM50" s="19">
        <f t="shared" si="14"/>
        <v>850</v>
      </c>
      <c r="AN50" s="19">
        <f t="shared" si="14"/>
        <v>800</v>
      </c>
      <c r="AP50" s="18">
        <v>0.42299999999999999</v>
      </c>
      <c r="AQ50" s="18">
        <v>0.43109999999999998</v>
      </c>
      <c r="AR50" s="18">
        <v>0.42299999999999999</v>
      </c>
      <c r="AS50" s="18">
        <v>0.41489999999999999</v>
      </c>
      <c r="AT50" s="19">
        <f t="shared" si="15"/>
        <v>0.435</v>
      </c>
      <c r="AU50" s="19">
        <f t="shared" si="15"/>
        <v>0.42499999999999999</v>
      </c>
      <c r="AV50" s="19">
        <f t="shared" si="15"/>
        <v>0.41499999999999998</v>
      </c>
      <c r="AX50" s="18">
        <v>0</v>
      </c>
      <c r="AY50" s="18">
        <v>0</v>
      </c>
      <c r="AZ50" s="18">
        <v>0</v>
      </c>
      <c r="BA50" s="18">
        <v>0</v>
      </c>
      <c r="BB50" s="19">
        <f t="shared" si="16"/>
        <v>0</v>
      </c>
      <c r="BC50" s="19">
        <f t="shared" si="16"/>
        <v>0</v>
      </c>
      <c r="BD50" s="19">
        <f t="shared" si="16"/>
        <v>0</v>
      </c>
      <c r="BF50" s="18">
        <v>0</v>
      </c>
      <c r="BG50" s="18">
        <v>0</v>
      </c>
      <c r="BH50" s="18">
        <v>0</v>
      </c>
      <c r="BI50" s="18">
        <v>0</v>
      </c>
      <c r="BJ50" s="19">
        <f t="shared" si="17"/>
        <v>0</v>
      </c>
      <c r="BK50" s="19">
        <f t="shared" si="17"/>
        <v>0</v>
      </c>
      <c r="BL50" s="19">
        <f t="shared" si="17"/>
        <v>0</v>
      </c>
    </row>
    <row r="51" spans="7:64">
      <c r="G51" s="53"/>
      <c r="H51" s="24" t="s">
        <v>24</v>
      </c>
      <c r="I51" s="48"/>
      <c r="J51" s="48"/>
      <c r="K51" s="48"/>
      <c r="L51" s="24">
        <v>0</v>
      </c>
      <c r="M51" s="42">
        <v>0</v>
      </c>
      <c r="Q51" s="17">
        <v>40210.616076388891</v>
      </c>
      <c r="R51" s="18">
        <v>0.32500000000000001</v>
      </c>
      <c r="S51" s="18">
        <v>0.3301</v>
      </c>
      <c r="T51" s="18">
        <v>0.32200000000000001</v>
      </c>
      <c r="U51" s="18">
        <v>0.31390000000000001</v>
      </c>
      <c r="V51" s="19">
        <f t="shared" si="12"/>
        <v>0.39</v>
      </c>
      <c r="W51" s="19">
        <f t="shared" si="12"/>
        <v>0.34</v>
      </c>
      <c r="X51" s="19">
        <f t="shared" si="12"/>
        <v>0.3</v>
      </c>
      <c r="Z51" s="18">
        <v>4.9000000000000002E-2</v>
      </c>
      <c r="AA51" s="18">
        <v>5.6399999999999999E-2</v>
      </c>
      <c r="AB51" s="18">
        <v>5.0999999999999997E-2</v>
      </c>
      <c r="AC51" s="18">
        <v>4.5599999999999995E-2</v>
      </c>
      <c r="AD51" s="19">
        <f t="shared" si="13"/>
        <v>0.06</v>
      </c>
      <c r="AE51" s="19">
        <f t="shared" si="13"/>
        <v>0.05</v>
      </c>
      <c r="AF51" s="19">
        <f t="shared" si="13"/>
        <v>3.5999999999999997E-2</v>
      </c>
      <c r="AH51" s="18">
        <v>850</v>
      </c>
      <c r="AI51" s="18">
        <v>850.9</v>
      </c>
      <c r="AJ51" s="18">
        <v>850</v>
      </c>
      <c r="AK51" s="18">
        <v>849.1</v>
      </c>
      <c r="AL51" s="19">
        <f t="shared" si="14"/>
        <v>900</v>
      </c>
      <c r="AM51" s="19">
        <f t="shared" si="14"/>
        <v>850</v>
      </c>
      <c r="AN51" s="19">
        <f t="shared" si="14"/>
        <v>800</v>
      </c>
      <c r="AP51" s="18">
        <v>0.42199999999999999</v>
      </c>
      <c r="AQ51" s="18">
        <v>0.43079999999999996</v>
      </c>
      <c r="AR51" s="18">
        <v>0.42299999999999999</v>
      </c>
      <c r="AS51" s="18">
        <v>0.41520000000000001</v>
      </c>
      <c r="AT51" s="19">
        <f t="shared" si="15"/>
        <v>0.435</v>
      </c>
      <c r="AU51" s="19">
        <f t="shared" si="15"/>
        <v>0.42499999999999999</v>
      </c>
      <c r="AV51" s="19">
        <f t="shared" si="15"/>
        <v>0.41499999999999998</v>
      </c>
      <c r="AX51" s="18">
        <v>0</v>
      </c>
      <c r="AY51" s="18">
        <v>0</v>
      </c>
      <c r="AZ51" s="18">
        <v>0</v>
      </c>
      <c r="BA51" s="18">
        <v>0</v>
      </c>
      <c r="BB51" s="19">
        <f t="shared" si="16"/>
        <v>0</v>
      </c>
      <c r="BC51" s="19">
        <f t="shared" si="16"/>
        <v>0</v>
      </c>
      <c r="BD51" s="19">
        <f t="shared" si="16"/>
        <v>0</v>
      </c>
      <c r="BF51" s="18">
        <v>0</v>
      </c>
      <c r="BG51" s="18">
        <v>0</v>
      </c>
      <c r="BH51" s="18">
        <v>0</v>
      </c>
      <c r="BI51" s="18">
        <v>0</v>
      </c>
      <c r="BJ51" s="19">
        <f t="shared" si="17"/>
        <v>0</v>
      </c>
      <c r="BK51" s="19">
        <f t="shared" si="17"/>
        <v>0</v>
      </c>
      <c r="BL51" s="19">
        <f t="shared" si="17"/>
        <v>0</v>
      </c>
    </row>
    <row r="52" spans="7:64" ht="13.5" thickBot="1">
      <c r="G52" s="54"/>
      <c r="H52" s="31" t="s">
        <v>25</v>
      </c>
      <c r="I52" s="49"/>
      <c r="J52" s="49"/>
      <c r="K52" s="49"/>
      <c r="L52" s="31">
        <v>0</v>
      </c>
      <c r="M52" s="43">
        <v>0</v>
      </c>
      <c r="Q52" s="17">
        <v>40210.616759259261</v>
      </c>
      <c r="R52" s="18">
        <v>0.31900000000000001</v>
      </c>
      <c r="S52" s="18">
        <v>0.3301</v>
      </c>
      <c r="T52" s="18">
        <v>0.32200000000000001</v>
      </c>
      <c r="U52" s="18">
        <v>0.31390000000000001</v>
      </c>
      <c r="V52" s="19">
        <f t="shared" ref="V52:X61" si="18">V51</f>
        <v>0.39</v>
      </c>
      <c r="W52" s="19">
        <f t="shared" si="18"/>
        <v>0.34</v>
      </c>
      <c r="X52" s="19">
        <f t="shared" si="18"/>
        <v>0.3</v>
      </c>
      <c r="Z52" s="18">
        <v>5.1999999999999998E-2</v>
      </c>
      <c r="AA52" s="18">
        <v>5.6399999999999999E-2</v>
      </c>
      <c r="AB52" s="18">
        <v>5.0999999999999997E-2</v>
      </c>
      <c r="AC52" s="18">
        <v>4.5599999999999995E-2</v>
      </c>
      <c r="AD52" s="19">
        <f t="shared" ref="AD52:AF61" si="19">AD51</f>
        <v>0.06</v>
      </c>
      <c r="AE52" s="19">
        <f t="shared" si="19"/>
        <v>0.05</v>
      </c>
      <c r="AF52" s="19">
        <f t="shared" si="19"/>
        <v>3.5999999999999997E-2</v>
      </c>
      <c r="AH52" s="18">
        <v>850</v>
      </c>
      <c r="AI52" s="18">
        <v>850.9</v>
      </c>
      <c r="AJ52" s="18">
        <v>850</v>
      </c>
      <c r="AK52" s="18">
        <v>849.1</v>
      </c>
      <c r="AL52" s="19">
        <f t="shared" ref="AL52:AN61" si="20">AL51</f>
        <v>900</v>
      </c>
      <c r="AM52" s="19">
        <f t="shared" si="20"/>
        <v>850</v>
      </c>
      <c r="AN52" s="19">
        <f t="shared" si="20"/>
        <v>800</v>
      </c>
      <c r="AP52" s="18">
        <v>0.42399999999999999</v>
      </c>
      <c r="AQ52" s="18">
        <v>0.43079999999999996</v>
      </c>
      <c r="AR52" s="18">
        <v>0.42299999999999999</v>
      </c>
      <c r="AS52" s="18">
        <v>0.41520000000000001</v>
      </c>
      <c r="AT52" s="19">
        <f t="shared" ref="AT52:AV61" si="21">AT51</f>
        <v>0.435</v>
      </c>
      <c r="AU52" s="19">
        <f t="shared" si="21"/>
        <v>0.42499999999999999</v>
      </c>
      <c r="AV52" s="19">
        <f t="shared" si="21"/>
        <v>0.41499999999999998</v>
      </c>
      <c r="AX52" s="18">
        <v>0</v>
      </c>
      <c r="AY52" s="18">
        <v>0</v>
      </c>
      <c r="AZ52" s="18">
        <v>0</v>
      </c>
      <c r="BA52" s="18">
        <v>0</v>
      </c>
      <c r="BB52" s="19">
        <f t="shared" ref="BB52:BD61" si="22">BB51</f>
        <v>0</v>
      </c>
      <c r="BC52" s="19">
        <f t="shared" si="22"/>
        <v>0</v>
      </c>
      <c r="BD52" s="19">
        <f t="shared" si="22"/>
        <v>0</v>
      </c>
      <c r="BF52" s="18">
        <v>0</v>
      </c>
      <c r="BG52" s="18">
        <v>0</v>
      </c>
      <c r="BH52" s="18">
        <v>0</v>
      </c>
      <c r="BI52" s="18">
        <v>0</v>
      </c>
      <c r="BJ52" s="19">
        <f t="shared" ref="BJ52:BL61" si="23">BJ51</f>
        <v>0</v>
      </c>
      <c r="BK52" s="19">
        <f t="shared" si="23"/>
        <v>0</v>
      </c>
      <c r="BL52" s="19">
        <f t="shared" si="23"/>
        <v>0</v>
      </c>
    </row>
    <row r="53" spans="7:64">
      <c r="Q53" s="17">
        <v>40210.6174537037</v>
      </c>
      <c r="R53" s="18">
        <v>0.32500000000000001</v>
      </c>
      <c r="S53" s="18">
        <v>0.3301</v>
      </c>
      <c r="T53" s="18">
        <v>0.32200000000000001</v>
      </c>
      <c r="U53" s="18">
        <v>0.31390000000000001</v>
      </c>
      <c r="V53" s="19">
        <f t="shared" si="18"/>
        <v>0.39</v>
      </c>
      <c r="W53" s="19">
        <f t="shared" si="18"/>
        <v>0.34</v>
      </c>
      <c r="X53" s="19">
        <f t="shared" si="18"/>
        <v>0.3</v>
      </c>
      <c r="Z53" s="18">
        <v>5.2999999999999999E-2</v>
      </c>
      <c r="AA53" s="18">
        <v>5.6399999999999999E-2</v>
      </c>
      <c r="AB53" s="18">
        <v>5.0999999999999997E-2</v>
      </c>
      <c r="AC53" s="18">
        <v>4.5599999999999995E-2</v>
      </c>
      <c r="AD53" s="19">
        <f t="shared" si="19"/>
        <v>0.06</v>
      </c>
      <c r="AE53" s="19">
        <f t="shared" si="19"/>
        <v>0.05</v>
      </c>
      <c r="AF53" s="19">
        <f t="shared" si="19"/>
        <v>3.5999999999999997E-2</v>
      </c>
      <c r="AH53" s="18">
        <v>850</v>
      </c>
      <c r="AI53" s="18">
        <v>850.9</v>
      </c>
      <c r="AJ53" s="18">
        <v>850</v>
      </c>
      <c r="AK53" s="18">
        <v>849.1</v>
      </c>
      <c r="AL53" s="19">
        <f t="shared" si="20"/>
        <v>900</v>
      </c>
      <c r="AM53" s="19">
        <f t="shared" si="20"/>
        <v>850</v>
      </c>
      <c r="AN53" s="19">
        <f t="shared" si="20"/>
        <v>800</v>
      </c>
      <c r="AP53" s="18">
        <v>0.42499999999999999</v>
      </c>
      <c r="AQ53" s="18">
        <v>0.43049999999999999</v>
      </c>
      <c r="AR53" s="18">
        <v>0.42299999999999999</v>
      </c>
      <c r="AS53" s="18">
        <v>0.41549999999999998</v>
      </c>
      <c r="AT53" s="19">
        <f t="shared" si="21"/>
        <v>0.435</v>
      </c>
      <c r="AU53" s="19">
        <f t="shared" si="21"/>
        <v>0.42499999999999999</v>
      </c>
      <c r="AV53" s="19">
        <f t="shared" si="21"/>
        <v>0.41499999999999998</v>
      </c>
      <c r="AX53" s="18">
        <v>0</v>
      </c>
      <c r="AY53" s="18">
        <v>0</v>
      </c>
      <c r="AZ53" s="18">
        <v>0</v>
      </c>
      <c r="BA53" s="18">
        <v>0</v>
      </c>
      <c r="BB53" s="19">
        <f t="shared" si="22"/>
        <v>0</v>
      </c>
      <c r="BC53" s="19">
        <f t="shared" si="22"/>
        <v>0</v>
      </c>
      <c r="BD53" s="19">
        <f t="shared" si="22"/>
        <v>0</v>
      </c>
      <c r="BF53" s="18">
        <v>0</v>
      </c>
      <c r="BG53" s="18">
        <v>0</v>
      </c>
      <c r="BH53" s="18">
        <v>0</v>
      </c>
      <c r="BI53" s="18">
        <v>0</v>
      </c>
      <c r="BJ53" s="19">
        <f t="shared" si="23"/>
        <v>0</v>
      </c>
      <c r="BK53" s="19">
        <f t="shared" si="23"/>
        <v>0</v>
      </c>
      <c r="BL53" s="19">
        <f t="shared" si="23"/>
        <v>0</v>
      </c>
    </row>
    <row r="54" spans="7:64">
      <c r="Q54" s="17">
        <v>40210.618148148147</v>
      </c>
      <c r="R54" s="18">
        <v>0.32300000000000001</v>
      </c>
      <c r="S54" s="18">
        <v>0.3301</v>
      </c>
      <c r="T54" s="18">
        <v>0.32200000000000001</v>
      </c>
      <c r="U54" s="18">
        <v>0.31390000000000001</v>
      </c>
      <c r="V54" s="19">
        <f t="shared" si="18"/>
        <v>0.39</v>
      </c>
      <c r="W54" s="19">
        <f t="shared" si="18"/>
        <v>0.34</v>
      </c>
      <c r="X54" s="19">
        <f t="shared" si="18"/>
        <v>0.3</v>
      </c>
      <c r="Z54" s="18">
        <v>5.0999999999999997E-2</v>
      </c>
      <c r="AA54" s="18">
        <v>5.6399999999999999E-2</v>
      </c>
      <c r="AB54" s="18">
        <v>5.0999999999999997E-2</v>
      </c>
      <c r="AC54" s="18">
        <v>4.5599999999999995E-2</v>
      </c>
      <c r="AD54" s="19">
        <f t="shared" si="19"/>
        <v>0.06</v>
      </c>
      <c r="AE54" s="19">
        <f t="shared" si="19"/>
        <v>0.05</v>
      </c>
      <c r="AF54" s="19">
        <f t="shared" si="19"/>
        <v>3.5999999999999997E-2</v>
      </c>
      <c r="AH54" s="18">
        <v>850</v>
      </c>
      <c r="AI54" s="18">
        <v>850.9</v>
      </c>
      <c r="AJ54" s="18">
        <v>850</v>
      </c>
      <c r="AK54" s="18">
        <v>849.1</v>
      </c>
      <c r="AL54" s="19">
        <f t="shared" si="20"/>
        <v>900</v>
      </c>
      <c r="AM54" s="19">
        <f t="shared" si="20"/>
        <v>850</v>
      </c>
      <c r="AN54" s="19">
        <f t="shared" si="20"/>
        <v>800</v>
      </c>
      <c r="AP54" s="18">
        <v>0.42399999999999999</v>
      </c>
      <c r="AQ54" s="18">
        <v>0.43049999999999999</v>
      </c>
      <c r="AR54" s="18">
        <v>0.42299999999999999</v>
      </c>
      <c r="AS54" s="18">
        <v>0.41549999999999998</v>
      </c>
      <c r="AT54" s="19">
        <f t="shared" si="21"/>
        <v>0.435</v>
      </c>
      <c r="AU54" s="19">
        <f t="shared" si="21"/>
        <v>0.42499999999999999</v>
      </c>
      <c r="AV54" s="19">
        <f t="shared" si="21"/>
        <v>0.41499999999999998</v>
      </c>
      <c r="AX54" s="18">
        <v>0</v>
      </c>
      <c r="AY54" s="18">
        <v>0</v>
      </c>
      <c r="AZ54" s="18">
        <v>0</v>
      </c>
      <c r="BA54" s="18">
        <v>0</v>
      </c>
      <c r="BB54" s="19">
        <f t="shared" si="22"/>
        <v>0</v>
      </c>
      <c r="BC54" s="19">
        <f t="shared" si="22"/>
        <v>0</v>
      </c>
      <c r="BD54" s="19">
        <f t="shared" si="22"/>
        <v>0</v>
      </c>
      <c r="BF54" s="18">
        <v>0</v>
      </c>
      <c r="BG54" s="18">
        <v>0</v>
      </c>
      <c r="BH54" s="18">
        <v>0</v>
      </c>
      <c r="BI54" s="18">
        <v>0</v>
      </c>
      <c r="BJ54" s="19">
        <f t="shared" si="23"/>
        <v>0</v>
      </c>
      <c r="BK54" s="19">
        <f t="shared" si="23"/>
        <v>0</v>
      </c>
      <c r="BL54" s="19">
        <f t="shared" si="23"/>
        <v>0</v>
      </c>
    </row>
    <row r="55" spans="7:64">
      <c r="Q55" s="17">
        <v>40210.618842592594</v>
      </c>
      <c r="R55" s="18">
        <v>0.32500000000000001</v>
      </c>
      <c r="S55" s="18">
        <v>0.3301</v>
      </c>
      <c r="T55" s="18">
        <v>0.32200000000000001</v>
      </c>
      <c r="U55" s="18">
        <v>0.31390000000000001</v>
      </c>
      <c r="V55" s="19">
        <f t="shared" si="18"/>
        <v>0.39</v>
      </c>
      <c r="W55" s="19">
        <f t="shared" si="18"/>
        <v>0.34</v>
      </c>
      <c r="X55" s="19">
        <f t="shared" si="18"/>
        <v>0.3</v>
      </c>
      <c r="Z55" s="18">
        <v>0.05</v>
      </c>
      <c r="AA55" s="18">
        <v>5.6399999999999999E-2</v>
      </c>
      <c r="AB55" s="18">
        <v>5.0999999999999997E-2</v>
      </c>
      <c r="AC55" s="18">
        <v>4.5599999999999995E-2</v>
      </c>
      <c r="AD55" s="19">
        <f t="shared" si="19"/>
        <v>0.06</v>
      </c>
      <c r="AE55" s="19">
        <f t="shared" si="19"/>
        <v>0.05</v>
      </c>
      <c r="AF55" s="19">
        <f t="shared" si="19"/>
        <v>3.5999999999999997E-2</v>
      </c>
      <c r="AH55" s="18">
        <v>850</v>
      </c>
      <c r="AI55" s="18">
        <v>850.9</v>
      </c>
      <c r="AJ55" s="18">
        <v>850</v>
      </c>
      <c r="AK55" s="18">
        <v>849.1</v>
      </c>
      <c r="AL55" s="19">
        <f t="shared" si="20"/>
        <v>900</v>
      </c>
      <c r="AM55" s="19">
        <f t="shared" si="20"/>
        <v>850</v>
      </c>
      <c r="AN55" s="19">
        <f t="shared" si="20"/>
        <v>800</v>
      </c>
      <c r="AP55" s="18">
        <v>0.42499999999999999</v>
      </c>
      <c r="AQ55" s="18">
        <v>0.43019999999999997</v>
      </c>
      <c r="AR55" s="18">
        <v>0.42299999999999999</v>
      </c>
      <c r="AS55" s="18">
        <v>0.4158</v>
      </c>
      <c r="AT55" s="19">
        <f t="shared" si="21"/>
        <v>0.435</v>
      </c>
      <c r="AU55" s="19">
        <f t="shared" si="21"/>
        <v>0.42499999999999999</v>
      </c>
      <c r="AV55" s="19">
        <f t="shared" si="21"/>
        <v>0.41499999999999998</v>
      </c>
      <c r="AX55" s="18">
        <v>0</v>
      </c>
      <c r="AY55" s="18">
        <v>0</v>
      </c>
      <c r="AZ55" s="18">
        <v>0</v>
      </c>
      <c r="BA55" s="18">
        <v>0</v>
      </c>
      <c r="BB55" s="19">
        <f t="shared" si="22"/>
        <v>0</v>
      </c>
      <c r="BC55" s="19">
        <f t="shared" si="22"/>
        <v>0</v>
      </c>
      <c r="BD55" s="19">
        <f t="shared" si="22"/>
        <v>0</v>
      </c>
      <c r="BF55" s="18">
        <v>0</v>
      </c>
      <c r="BG55" s="18">
        <v>0</v>
      </c>
      <c r="BH55" s="18">
        <v>0</v>
      </c>
      <c r="BI55" s="18">
        <v>0</v>
      </c>
      <c r="BJ55" s="19">
        <f t="shared" si="23"/>
        <v>0</v>
      </c>
      <c r="BK55" s="19">
        <f t="shared" si="23"/>
        <v>0</v>
      </c>
      <c r="BL55" s="19">
        <f t="shared" si="23"/>
        <v>0</v>
      </c>
    </row>
    <row r="56" spans="7:64">
      <c r="Q56" s="17">
        <v>40210.619537037041</v>
      </c>
      <c r="R56" s="18">
        <v>0.32400000000000001</v>
      </c>
      <c r="S56" s="18">
        <v>0.32979999999999998</v>
      </c>
      <c r="T56" s="18">
        <v>0.32200000000000001</v>
      </c>
      <c r="U56" s="18">
        <v>0.31420000000000003</v>
      </c>
      <c r="V56" s="19">
        <f t="shared" si="18"/>
        <v>0.39</v>
      </c>
      <c r="W56" s="19">
        <f t="shared" si="18"/>
        <v>0.34</v>
      </c>
      <c r="X56" s="19">
        <f t="shared" si="18"/>
        <v>0.3</v>
      </c>
      <c r="Z56" s="18">
        <v>5.2999999999999999E-2</v>
      </c>
      <c r="AA56" s="18">
        <v>5.6099999999999997E-2</v>
      </c>
      <c r="AB56" s="18">
        <v>5.0999999999999997E-2</v>
      </c>
      <c r="AC56" s="18">
        <v>4.5899999999999996E-2</v>
      </c>
      <c r="AD56" s="19">
        <f t="shared" si="19"/>
        <v>0.06</v>
      </c>
      <c r="AE56" s="19">
        <f t="shared" si="19"/>
        <v>0.05</v>
      </c>
      <c r="AF56" s="19">
        <f t="shared" si="19"/>
        <v>3.5999999999999997E-2</v>
      </c>
      <c r="AH56" s="18">
        <v>850</v>
      </c>
      <c r="AI56" s="18">
        <v>850.9</v>
      </c>
      <c r="AJ56" s="18">
        <v>850</v>
      </c>
      <c r="AK56" s="18">
        <v>849.1</v>
      </c>
      <c r="AL56" s="19">
        <f t="shared" si="20"/>
        <v>900</v>
      </c>
      <c r="AM56" s="19">
        <f t="shared" si="20"/>
        <v>850</v>
      </c>
      <c r="AN56" s="19">
        <f t="shared" si="20"/>
        <v>800</v>
      </c>
      <c r="AP56" s="18">
        <v>0.42699999999999999</v>
      </c>
      <c r="AQ56" s="18">
        <v>0.43019999999999997</v>
      </c>
      <c r="AR56" s="18">
        <v>0.42299999999999999</v>
      </c>
      <c r="AS56" s="18">
        <v>0.4158</v>
      </c>
      <c r="AT56" s="19">
        <f t="shared" si="21"/>
        <v>0.435</v>
      </c>
      <c r="AU56" s="19">
        <f t="shared" si="21"/>
        <v>0.42499999999999999</v>
      </c>
      <c r="AV56" s="19">
        <f t="shared" si="21"/>
        <v>0.41499999999999998</v>
      </c>
      <c r="AX56" s="18">
        <v>0</v>
      </c>
      <c r="AY56" s="18">
        <v>0</v>
      </c>
      <c r="AZ56" s="18">
        <v>0</v>
      </c>
      <c r="BA56" s="18">
        <v>0</v>
      </c>
      <c r="BB56" s="19">
        <f t="shared" si="22"/>
        <v>0</v>
      </c>
      <c r="BC56" s="19">
        <f t="shared" si="22"/>
        <v>0</v>
      </c>
      <c r="BD56" s="19">
        <f t="shared" si="22"/>
        <v>0</v>
      </c>
      <c r="BF56" s="18">
        <v>0</v>
      </c>
      <c r="BG56" s="18">
        <v>0</v>
      </c>
      <c r="BH56" s="18">
        <v>0</v>
      </c>
      <c r="BI56" s="18">
        <v>0</v>
      </c>
      <c r="BJ56" s="19">
        <f t="shared" si="23"/>
        <v>0</v>
      </c>
      <c r="BK56" s="19">
        <f t="shared" si="23"/>
        <v>0</v>
      </c>
      <c r="BL56" s="19">
        <f t="shared" si="23"/>
        <v>0</v>
      </c>
    </row>
    <row r="57" spans="7:64">
      <c r="Q57" s="17">
        <v>40210.62023148148</v>
      </c>
      <c r="R57" s="18">
        <v>0.32400000000000001</v>
      </c>
      <c r="S57" s="18">
        <v>0.32979999999999998</v>
      </c>
      <c r="T57" s="18">
        <v>0.32200000000000001</v>
      </c>
      <c r="U57" s="18">
        <v>0.31420000000000003</v>
      </c>
      <c r="V57" s="19">
        <f t="shared" si="18"/>
        <v>0.39</v>
      </c>
      <c r="W57" s="19">
        <f t="shared" si="18"/>
        <v>0.34</v>
      </c>
      <c r="X57" s="19">
        <f t="shared" si="18"/>
        <v>0.3</v>
      </c>
      <c r="Z57" s="18">
        <v>4.9000000000000002E-2</v>
      </c>
      <c r="AA57" s="18">
        <v>5.6099999999999997E-2</v>
      </c>
      <c r="AB57" s="18">
        <v>5.0999999999999997E-2</v>
      </c>
      <c r="AC57" s="18">
        <v>4.5899999999999996E-2</v>
      </c>
      <c r="AD57" s="19">
        <f t="shared" si="19"/>
        <v>0.06</v>
      </c>
      <c r="AE57" s="19">
        <f t="shared" si="19"/>
        <v>0.05</v>
      </c>
      <c r="AF57" s="19">
        <f t="shared" si="19"/>
        <v>3.5999999999999997E-2</v>
      </c>
      <c r="AH57" s="18">
        <v>850</v>
      </c>
      <c r="AI57" s="18">
        <v>850.9</v>
      </c>
      <c r="AJ57" s="18">
        <v>850</v>
      </c>
      <c r="AK57" s="18">
        <v>849.1</v>
      </c>
      <c r="AL57" s="19">
        <f t="shared" si="20"/>
        <v>900</v>
      </c>
      <c r="AM57" s="19">
        <f t="shared" si="20"/>
        <v>850</v>
      </c>
      <c r="AN57" s="19">
        <f t="shared" si="20"/>
        <v>800</v>
      </c>
      <c r="AP57" s="18">
        <v>0.42299999999999999</v>
      </c>
      <c r="AQ57" s="18">
        <v>0.43019999999999997</v>
      </c>
      <c r="AR57" s="18">
        <v>0.42299999999999999</v>
      </c>
      <c r="AS57" s="18">
        <v>0.4158</v>
      </c>
      <c r="AT57" s="19">
        <f t="shared" si="21"/>
        <v>0.435</v>
      </c>
      <c r="AU57" s="19">
        <f t="shared" si="21"/>
        <v>0.42499999999999999</v>
      </c>
      <c r="AV57" s="19">
        <f t="shared" si="21"/>
        <v>0.41499999999999998</v>
      </c>
      <c r="AX57" s="18">
        <v>0</v>
      </c>
      <c r="AY57" s="18">
        <v>0</v>
      </c>
      <c r="AZ57" s="18">
        <v>0</v>
      </c>
      <c r="BA57" s="18">
        <v>0</v>
      </c>
      <c r="BB57" s="19">
        <f t="shared" si="22"/>
        <v>0</v>
      </c>
      <c r="BC57" s="19">
        <f t="shared" si="22"/>
        <v>0</v>
      </c>
      <c r="BD57" s="19">
        <f t="shared" si="22"/>
        <v>0</v>
      </c>
      <c r="BF57" s="18">
        <v>0</v>
      </c>
      <c r="BG57" s="18">
        <v>0</v>
      </c>
      <c r="BH57" s="18">
        <v>0</v>
      </c>
      <c r="BI57" s="18">
        <v>0</v>
      </c>
      <c r="BJ57" s="19">
        <f t="shared" si="23"/>
        <v>0</v>
      </c>
      <c r="BK57" s="19">
        <f t="shared" si="23"/>
        <v>0</v>
      </c>
      <c r="BL57" s="19">
        <f t="shared" si="23"/>
        <v>0</v>
      </c>
    </row>
    <row r="58" spans="7:64">
      <c r="Q58" s="17">
        <v>40210.620925925927</v>
      </c>
      <c r="R58" s="18">
        <v>0.32300000000000001</v>
      </c>
      <c r="S58" s="18">
        <v>0.32979999999999998</v>
      </c>
      <c r="T58" s="18">
        <v>0.32200000000000001</v>
      </c>
      <c r="U58" s="18">
        <v>0.31420000000000003</v>
      </c>
      <c r="V58" s="19">
        <f t="shared" si="18"/>
        <v>0.39</v>
      </c>
      <c r="W58" s="19">
        <f t="shared" si="18"/>
        <v>0.34</v>
      </c>
      <c r="X58" s="19">
        <f t="shared" si="18"/>
        <v>0.3</v>
      </c>
      <c r="Z58" s="18">
        <v>0.05</v>
      </c>
      <c r="AA58" s="18">
        <v>5.6099999999999997E-2</v>
      </c>
      <c r="AB58" s="18">
        <v>5.0999999999999997E-2</v>
      </c>
      <c r="AC58" s="18">
        <v>4.5899999999999996E-2</v>
      </c>
      <c r="AD58" s="19">
        <f t="shared" si="19"/>
        <v>0.06</v>
      </c>
      <c r="AE58" s="19">
        <f t="shared" si="19"/>
        <v>0.05</v>
      </c>
      <c r="AF58" s="19">
        <f t="shared" si="19"/>
        <v>3.5999999999999997E-2</v>
      </c>
      <c r="AH58" s="18">
        <v>850</v>
      </c>
      <c r="AI58" s="18">
        <v>850.9</v>
      </c>
      <c r="AJ58" s="18">
        <v>850</v>
      </c>
      <c r="AK58" s="18">
        <v>849.1</v>
      </c>
      <c r="AL58" s="19">
        <f t="shared" si="20"/>
        <v>900</v>
      </c>
      <c r="AM58" s="19">
        <f t="shared" si="20"/>
        <v>850</v>
      </c>
      <c r="AN58" s="19">
        <f t="shared" si="20"/>
        <v>800</v>
      </c>
      <c r="AP58" s="18">
        <v>0.42199999999999999</v>
      </c>
      <c r="AQ58" s="18">
        <v>0.43019999999999997</v>
      </c>
      <c r="AR58" s="18">
        <v>0.42299999999999999</v>
      </c>
      <c r="AS58" s="18">
        <v>0.4158</v>
      </c>
      <c r="AT58" s="19">
        <f t="shared" si="21"/>
        <v>0.435</v>
      </c>
      <c r="AU58" s="19">
        <f t="shared" si="21"/>
        <v>0.42499999999999999</v>
      </c>
      <c r="AV58" s="19">
        <f t="shared" si="21"/>
        <v>0.41499999999999998</v>
      </c>
      <c r="AX58" s="18">
        <v>0</v>
      </c>
      <c r="AY58" s="18">
        <v>0</v>
      </c>
      <c r="AZ58" s="18">
        <v>0</v>
      </c>
      <c r="BA58" s="18">
        <v>0</v>
      </c>
      <c r="BB58" s="19">
        <f t="shared" si="22"/>
        <v>0</v>
      </c>
      <c r="BC58" s="19">
        <f t="shared" si="22"/>
        <v>0</v>
      </c>
      <c r="BD58" s="19">
        <f t="shared" si="22"/>
        <v>0</v>
      </c>
      <c r="BF58" s="18">
        <v>0</v>
      </c>
      <c r="BG58" s="18">
        <v>0</v>
      </c>
      <c r="BH58" s="18">
        <v>0</v>
      </c>
      <c r="BI58" s="18">
        <v>0</v>
      </c>
      <c r="BJ58" s="19">
        <f t="shared" si="23"/>
        <v>0</v>
      </c>
      <c r="BK58" s="19">
        <f t="shared" si="23"/>
        <v>0</v>
      </c>
      <c r="BL58" s="19">
        <f t="shared" si="23"/>
        <v>0</v>
      </c>
    </row>
    <row r="59" spans="7:64">
      <c r="Q59" s="17">
        <v>40210.621620370373</v>
      </c>
      <c r="R59" s="18">
        <v>0.32500000000000001</v>
      </c>
      <c r="S59" s="18">
        <v>0.32979999999999998</v>
      </c>
      <c r="T59" s="18">
        <v>0.32200000000000001</v>
      </c>
      <c r="U59" s="18">
        <v>0.31420000000000003</v>
      </c>
      <c r="V59" s="19">
        <f t="shared" si="18"/>
        <v>0.39</v>
      </c>
      <c r="W59" s="19">
        <f t="shared" si="18"/>
        <v>0.34</v>
      </c>
      <c r="X59" s="19">
        <f t="shared" si="18"/>
        <v>0.3</v>
      </c>
      <c r="Z59" s="18">
        <v>4.9000000000000002E-2</v>
      </c>
      <c r="AA59" s="18">
        <v>5.6099999999999997E-2</v>
      </c>
      <c r="AB59" s="18">
        <v>5.0999999999999997E-2</v>
      </c>
      <c r="AC59" s="18">
        <v>4.5899999999999996E-2</v>
      </c>
      <c r="AD59" s="19">
        <f t="shared" si="19"/>
        <v>0.06</v>
      </c>
      <c r="AE59" s="19">
        <f t="shared" si="19"/>
        <v>0.05</v>
      </c>
      <c r="AF59" s="19">
        <f t="shared" si="19"/>
        <v>3.5999999999999997E-2</v>
      </c>
      <c r="AH59" s="18">
        <v>850</v>
      </c>
      <c r="AI59" s="18">
        <v>850.9</v>
      </c>
      <c r="AJ59" s="18">
        <v>850</v>
      </c>
      <c r="AK59" s="18">
        <v>849.1</v>
      </c>
      <c r="AL59" s="19">
        <f t="shared" si="20"/>
        <v>900</v>
      </c>
      <c r="AM59" s="19">
        <f t="shared" si="20"/>
        <v>850</v>
      </c>
      <c r="AN59" s="19">
        <f t="shared" si="20"/>
        <v>800</v>
      </c>
      <c r="AP59" s="18">
        <v>0.42199999999999999</v>
      </c>
      <c r="AQ59" s="18">
        <v>0.4299</v>
      </c>
      <c r="AR59" s="18">
        <v>0.42299999999999999</v>
      </c>
      <c r="AS59" s="18">
        <v>0.41609999999999997</v>
      </c>
      <c r="AT59" s="19">
        <f t="shared" si="21"/>
        <v>0.435</v>
      </c>
      <c r="AU59" s="19">
        <f t="shared" si="21"/>
        <v>0.42499999999999999</v>
      </c>
      <c r="AV59" s="19">
        <f t="shared" si="21"/>
        <v>0.41499999999999998</v>
      </c>
      <c r="AX59" s="18">
        <v>0</v>
      </c>
      <c r="AY59" s="18">
        <v>0</v>
      </c>
      <c r="AZ59" s="18">
        <v>0</v>
      </c>
      <c r="BA59" s="18">
        <v>0</v>
      </c>
      <c r="BB59" s="19">
        <f t="shared" si="22"/>
        <v>0</v>
      </c>
      <c r="BC59" s="19">
        <f t="shared" si="22"/>
        <v>0</v>
      </c>
      <c r="BD59" s="19">
        <f t="shared" si="22"/>
        <v>0</v>
      </c>
      <c r="BF59" s="18">
        <v>0</v>
      </c>
      <c r="BG59" s="18">
        <v>0</v>
      </c>
      <c r="BH59" s="18">
        <v>0</v>
      </c>
      <c r="BI59" s="18">
        <v>0</v>
      </c>
      <c r="BJ59" s="19">
        <f t="shared" si="23"/>
        <v>0</v>
      </c>
      <c r="BK59" s="19">
        <f t="shared" si="23"/>
        <v>0</v>
      </c>
      <c r="BL59" s="19">
        <f t="shared" si="23"/>
        <v>0</v>
      </c>
    </row>
    <row r="60" spans="7:64">
      <c r="Q60" s="17">
        <v>40210.622314814813</v>
      </c>
      <c r="R60" s="18">
        <v>0.32300000000000001</v>
      </c>
      <c r="S60" s="18">
        <v>0.32950000000000002</v>
      </c>
      <c r="T60" s="18">
        <v>0.32200000000000001</v>
      </c>
      <c r="U60" s="18">
        <v>0.3145</v>
      </c>
      <c r="V60" s="19">
        <f t="shared" si="18"/>
        <v>0.39</v>
      </c>
      <c r="W60" s="19">
        <f t="shared" si="18"/>
        <v>0.34</v>
      </c>
      <c r="X60" s="19">
        <f t="shared" si="18"/>
        <v>0.3</v>
      </c>
      <c r="Z60" s="18">
        <v>0.05</v>
      </c>
      <c r="AA60" s="18">
        <v>5.6099999999999997E-2</v>
      </c>
      <c r="AB60" s="18">
        <v>5.0999999999999997E-2</v>
      </c>
      <c r="AC60" s="18">
        <v>4.5899999999999996E-2</v>
      </c>
      <c r="AD60" s="19">
        <f t="shared" si="19"/>
        <v>0.06</v>
      </c>
      <c r="AE60" s="19">
        <f t="shared" si="19"/>
        <v>0.05</v>
      </c>
      <c r="AF60" s="19">
        <f t="shared" si="19"/>
        <v>3.5999999999999997E-2</v>
      </c>
      <c r="AH60" s="18">
        <v>850</v>
      </c>
      <c r="AI60" s="18">
        <v>850.9</v>
      </c>
      <c r="AJ60" s="18">
        <v>850</v>
      </c>
      <c r="AK60" s="18">
        <v>849.1</v>
      </c>
      <c r="AL60" s="19">
        <f t="shared" si="20"/>
        <v>900</v>
      </c>
      <c r="AM60" s="19">
        <f t="shared" si="20"/>
        <v>850</v>
      </c>
      <c r="AN60" s="19">
        <f t="shared" si="20"/>
        <v>800</v>
      </c>
      <c r="AP60" s="18">
        <v>0.42499999999999999</v>
      </c>
      <c r="AQ60" s="18">
        <v>0.4299</v>
      </c>
      <c r="AR60" s="18">
        <v>0.42299999999999999</v>
      </c>
      <c r="AS60" s="18">
        <v>0.41609999999999997</v>
      </c>
      <c r="AT60" s="19">
        <f t="shared" si="21"/>
        <v>0.435</v>
      </c>
      <c r="AU60" s="19">
        <f t="shared" si="21"/>
        <v>0.42499999999999999</v>
      </c>
      <c r="AV60" s="19">
        <f t="shared" si="21"/>
        <v>0.41499999999999998</v>
      </c>
      <c r="AX60" s="18">
        <v>0</v>
      </c>
      <c r="AY60" s="18">
        <v>0</v>
      </c>
      <c r="AZ60" s="18">
        <v>0</v>
      </c>
      <c r="BA60" s="18">
        <v>0</v>
      </c>
      <c r="BB60" s="19">
        <f t="shared" si="22"/>
        <v>0</v>
      </c>
      <c r="BC60" s="19">
        <f t="shared" si="22"/>
        <v>0</v>
      </c>
      <c r="BD60" s="19">
        <f t="shared" si="22"/>
        <v>0</v>
      </c>
      <c r="BF60" s="18">
        <v>0</v>
      </c>
      <c r="BG60" s="18">
        <v>0</v>
      </c>
      <c r="BH60" s="18">
        <v>0</v>
      </c>
      <c r="BI60" s="18">
        <v>0</v>
      </c>
      <c r="BJ60" s="19">
        <f t="shared" si="23"/>
        <v>0</v>
      </c>
      <c r="BK60" s="19">
        <f t="shared" si="23"/>
        <v>0</v>
      </c>
      <c r="BL60" s="19">
        <f t="shared" si="23"/>
        <v>0</v>
      </c>
    </row>
    <row r="61" spans="7:64">
      <c r="Q61" s="17">
        <v>40210.62300925926</v>
      </c>
      <c r="R61" s="18">
        <v>0.32500000000000001</v>
      </c>
      <c r="S61" s="18">
        <v>0.32950000000000002</v>
      </c>
      <c r="T61" s="18">
        <v>0.32200000000000001</v>
      </c>
      <c r="U61" s="18">
        <v>0.3145</v>
      </c>
      <c r="V61" s="19">
        <f t="shared" si="18"/>
        <v>0.39</v>
      </c>
      <c r="W61" s="19">
        <f t="shared" si="18"/>
        <v>0.34</v>
      </c>
      <c r="X61" s="19">
        <f t="shared" si="18"/>
        <v>0.3</v>
      </c>
      <c r="Z61" s="18">
        <v>4.8000000000000001E-2</v>
      </c>
      <c r="AA61" s="18">
        <v>5.6099999999999997E-2</v>
      </c>
      <c r="AB61" s="18">
        <v>5.0999999999999997E-2</v>
      </c>
      <c r="AC61" s="18">
        <v>4.5899999999999996E-2</v>
      </c>
      <c r="AD61" s="19">
        <f t="shared" si="19"/>
        <v>0.06</v>
      </c>
      <c r="AE61" s="19">
        <f t="shared" si="19"/>
        <v>0.05</v>
      </c>
      <c r="AF61" s="19">
        <f t="shared" si="19"/>
        <v>3.5999999999999997E-2</v>
      </c>
      <c r="AH61" s="18">
        <v>850</v>
      </c>
      <c r="AI61" s="18">
        <v>850.9</v>
      </c>
      <c r="AJ61" s="18">
        <v>850</v>
      </c>
      <c r="AK61" s="18">
        <v>849.1</v>
      </c>
      <c r="AL61" s="19">
        <f t="shared" si="20"/>
        <v>900</v>
      </c>
      <c r="AM61" s="19">
        <f t="shared" si="20"/>
        <v>850</v>
      </c>
      <c r="AN61" s="19">
        <f t="shared" si="20"/>
        <v>800</v>
      </c>
      <c r="AP61" s="18">
        <v>0.42299999999999999</v>
      </c>
      <c r="AQ61" s="18">
        <v>0.4299</v>
      </c>
      <c r="AR61" s="18">
        <v>0.42299999999999999</v>
      </c>
      <c r="AS61" s="18">
        <v>0.41609999999999997</v>
      </c>
      <c r="AT61" s="19">
        <f t="shared" si="21"/>
        <v>0.435</v>
      </c>
      <c r="AU61" s="19">
        <f t="shared" si="21"/>
        <v>0.42499999999999999</v>
      </c>
      <c r="AV61" s="19">
        <f t="shared" si="21"/>
        <v>0.41499999999999998</v>
      </c>
      <c r="AX61" s="18">
        <v>0</v>
      </c>
      <c r="AY61" s="18">
        <v>0</v>
      </c>
      <c r="AZ61" s="18">
        <v>0</v>
      </c>
      <c r="BA61" s="18">
        <v>0</v>
      </c>
      <c r="BB61" s="19">
        <f t="shared" si="22"/>
        <v>0</v>
      </c>
      <c r="BC61" s="19">
        <f t="shared" si="22"/>
        <v>0</v>
      </c>
      <c r="BD61" s="19">
        <f t="shared" si="22"/>
        <v>0</v>
      </c>
      <c r="BF61" s="18">
        <v>0</v>
      </c>
      <c r="BG61" s="18">
        <v>0</v>
      </c>
      <c r="BH61" s="18">
        <v>0</v>
      </c>
      <c r="BI61" s="18">
        <v>0</v>
      </c>
      <c r="BJ61" s="19">
        <f t="shared" si="23"/>
        <v>0</v>
      </c>
      <c r="BK61" s="19">
        <f t="shared" si="23"/>
        <v>0</v>
      </c>
      <c r="BL61" s="19">
        <f t="shared" si="23"/>
        <v>0</v>
      </c>
    </row>
    <row r="62" spans="7:64">
      <c r="Q62" s="44">
        <f>E4</f>
        <v>40210.62300925926</v>
      </c>
      <c r="R62" s="45">
        <f>M11</f>
        <v>0.32500000000000001</v>
      </c>
      <c r="S62" s="45">
        <f>T62+3*M15</f>
        <v>0.32950000000000002</v>
      </c>
      <c r="T62" s="45">
        <f>M12</f>
        <v>0.32200000000000001</v>
      </c>
      <c r="U62" s="45">
        <f>T62-3*M15</f>
        <v>0.3145</v>
      </c>
      <c r="V62" s="45">
        <f>Main!$K11</f>
        <v>0.39</v>
      </c>
      <c r="W62" s="45">
        <f>Main!$J11</f>
        <v>0.34</v>
      </c>
      <c r="X62" s="45">
        <f>Main!$I11</f>
        <v>0.3</v>
      </c>
      <c r="Z62" s="45">
        <f>M18</f>
        <v>4.8000000000000001E-2</v>
      </c>
      <c r="AA62" s="45">
        <f>AB62+3*M22</f>
        <v>5.6099999999999997E-2</v>
      </c>
      <c r="AB62" s="45">
        <f>Main!$M19</f>
        <v>5.0999999999999997E-2</v>
      </c>
      <c r="AC62" s="45">
        <f>AB62-3*M22</f>
        <v>4.5899999999999996E-2</v>
      </c>
      <c r="AD62" s="45">
        <f>Main!$K18</f>
        <v>0.06</v>
      </c>
      <c r="AE62" s="45">
        <f>Main!$J18</f>
        <v>0.05</v>
      </c>
      <c r="AF62" s="45">
        <f>Main!$I18</f>
        <v>3.5999999999999997E-2</v>
      </c>
      <c r="AH62" s="45">
        <v>850</v>
      </c>
      <c r="AI62" s="45">
        <v>850.9</v>
      </c>
      <c r="AJ62" s="45">
        <v>850</v>
      </c>
      <c r="AK62" s="45">
        <v>849.1</v>
      </c>
      <c r="AL62" s="45">
        <f>Main!$K25</f>
        <v>900</v>
      </c>
      <c r="AM62" s="45">
        <v>850</v>
      </c>
      <c r="AN62" s="45">
        <f>Main!$I25</f>
        <v>800</v>
      </c>
      <c r="AP62" s="45">
        <f>M32</f>
        <v>0.42299999999999999</v>
      </c>
      <c r="AQ62" s="45">
        <f>AR62+3*M36</f>
        <v>0.4299</v>
      </c>
      <c r="AR62" s="45">
        <f>Main!$M33</f>
        <v>0.42299999999999999</v>
      </c>
      <c r="AS62" s="45">
        <f>AR62-3*M36</f>
        <v>0.41609999999999997</v>
      </c>
      <c r="AT62" s="45">
        <f>Main!$K32</f>
        <v>0.435</v>
      </c>
      <c r="AU62" s="45">
        <f>IF(Main!$J32 = "Error",0,Main!$J32)</f>
        <v>0.42499999999999999</v>
      </c>
      <c r="AV62" s="45">
        <f>IF(Main!$I32 = "Error",0,Main!$I32)</f>
        <v>0.41499999999999998</v>
      </c>
      <c r="AX62" s="45">
        <f>M39</f>
        <v>0</v>
      </c>
      <c r="AY62" s="45">
        <f>AZ62+3*M43</f>
        <v>0</v>
      </c>
      <c r="AZ62" s="45">
        <f>Main!$M40</f>
        <v>0</v>
      </c>
      <c r="BA62" s="45">
        <f>AZ62-3*M43</f>
        <v>0</v>
      </c>
      <c r="BB62" s="45">
        <f>Main!$K39</f>
        <v>0</v>
      </c>
      <c r="BC62" s="45">
        <f>Main!$J39</f>
        <v>0</v>
      </c>
      <c r="BD62" s="45">
        <f>Main!$I39</f>
        <v>0</v>
      </c>
      <c r="BF62" s="45">
        <f>IF(M46="Error","",M46)</f>
        <v>0</v>
      </c>
      <c r="BG62" s="45">
        <f>BH62+3*M50</f>
        <v>0</v>
      </c>
      <c r="BH62" s="45">
        <f>IF(M47="Error",0,M47)</f>
        <v>0</v>
      </c>
      <c r="BI62" s="45">
        <f>BH62-3*M50</f>
        <v>0</v>
      </c>
      <c r="BJ62" s="45">
        <f>Main!$K46</f>
        <v>0</v>
      </c>
      <c r="BK62" s="45">
        <f>Main!$J46</f>
        <v>0</v>
      </c>
      <c r="BL62" s="45">
        <f>Main!$I46</f>
        <v>0</v>
      </c>
    </row>
  </sheetData>
  <mergeCells count="33">
    <mergeCell ref="G46:G52"/>
    <mergeCell ref="I46:I52"/>
    <mergeCell ref="J46:J52"/>
    <mergeCell ref="K46:K52"/>
    <mergeCell ref="G32:G38"/>
    <mergeCell ref="I32:I38"/>
    <mergeCell ref="J32:J38"/>
    <mergeCell ref="K32:K38"/>
    <mergeCell ref="G39:G45"/>
    <mergeCell ref="I39:I45"/>
    <mergeCell ref="J39:J45"/>
    <mergeCell ref="K39:K45"/>
    <mergeCell ref="K11:K17"/>
    <mergeCell ref="G18:G24"/>
    <mergeCell ref="I18:I24"/>
    <mergeCell ref="J18:J24"/>
    <mergeCell ref="K18:K24"/>
    <mergeCell ref="G25:G31"/>
    <mergeCell ref="I25:I31"/>
    <mergeCell ref="J25:J31"/>
    <mergeCell ref="BF1:BI1"/>
    <mergeCell ref="K25:K31"/>
    <mergeCell ref="G4:G8"/>
    <mergeCell ref="G9:G10"/>
    <mergeCell ref="J9:J10"/>
    <mergeCell ref="G11:G17"/>
    <mergeCell ref="I11:I17"/>
    <mergeCell ref="J11:J17"/>
    <mergeCell ref="R1:U1"/>
    <mergeCell ref="Z1:AC1"/>
    <mergeCell ref="AH1:AK1"/>
    <mergeCell ref="AP1:AS1"/>
    <mergeCell ref="AX1:BA1"/>
  </mergeCells>
  <conditionalFormatting sqref="M5">
    <cfRule type="expression" dxfId="41" priority="42">
      <formula>$M$5&gt;$L$6+2/24/60</formula>
    </cfRule>
  </conditionalFormatting>
  <conditionalFormatting sqref="M11">
    <cfRule type="expression" dxfId="40" priority="40">
      <formula>M11&gt;K11</formula>
    </cfRule>
    <cfRule type="expression" dxfId="39" priority="41">
      <formula>M11&lt;I11</formula>
    </cfRule>
  </conditionalFormatting>
  <conditionalFormatting sqref="M13">
    <cfRule type="expression" dxfId="38" priority="38">
      <formula>M13&gt;K11</formula>
    </cfRule>
    <cfRule type="expression" dxfId="37" priority="39">
      <formula>M13&lt;I11</formula>
    </cfRule>
  </conditionalFormatting>
  <conditionalFormatting sqref="M14">
    <cfRule type="expression" dxfId="36" priority="36">
      <formula>M14&gt;K11</formula>
    </cfRule>
    <cfRule type="expression" dxfId="35" priority="37">
      <formula>M14&lt;I11</formula>
    </cfRule>
  </conditionalFormatting>
  <conditionalFormatting sqref="M12">
    <cfRule type="expression" dxfId="34" priority="34">
      <formula>M12&gt;K11</formula>
    </cfRule>
    <cfRule type="expression" dxfId="33" priority="35">
      <formula>M12&lt;I11</formula>
    </cfRule>
  </conditionalFormatting>
  <conditionalFormatting sqref="M16:M17 M23:M24 M30:M31 M37:M38 M44:M45 M51:M52">
    <cfRule type="expression" dxfId="32" priority="33">
      <formula>M16&gt;0</formula>
    </cfRule>
  </conditionalFormatting>
  <conditionalFormatting sqref="M18">
    <cfRule type="expression" dxfId="31" priority="31">
      <formula>M18&gt;K18</formula>
    </cfRule>
    <cfRule type="expression" dxfId="30" priority="32">
      <formula>M18&lt;I18</formula>
    </cfRule>
  </conditionalFormatting>
  <conditionalFormatting sqref="M20">
    <cfRule type="expression" dxfId="29" priority="29">
      <formula>M20&gt;K18</formula>
    </cfRule>
    <cfRule type="expression" dxfId="28" priority="30">
      <formula>M20&lt;I18</formula>
    </cfRule>
  </conditionalFormatting>
  <conditionalFormatting sqref="M21">
    <cfRule type="expression" dxfId="27" priority="27">
      <formula>M21&gt;K18</formula>
    </cfRule>
    <cfRule type="expression" dxfId="26" priority="28">
      <formula>M21&lt;I18</formula>
    </cfRule>
  </conditionalFormatting>
  <conditionalFormatting sqref="M19">
    <cfRule type="expression" dxfId="25" priority="25">
      <formula>M19&gt;K18</formula>
    </cfRule>
    <cfRule type="expression" dxfId="24" priority="26">
      <formula>M19&lt;I18</formula>
    </cfRule>
  </conditionalFormatting>
  <conditionalFormatting sqref="M18">
    <cfRule type="expression" dxfId="23" priority="23">
      <formula>M18&gt;K18</formula>
    </cfRule>
    <cfRule type="expression" dxfId="22" priority="24">
      <formula>M18&lt;I18</formula>
    </cfRule>
  </conditionalFormatting>
  <conditionalFormatting sqref="M20">
    <cfRule type="expression" dxfId="21" priority="21">
      <formula>M20&gt;K18</formula>
    </cfRule>
    <cfRule type="expression" dxfId="20" priority="22">
      <formula>M20&lt;I18</formula>
    </cfRule>
  </conditionalFormatting>
  <conditionalFormatting sqref="M21">
    <cfRule type="expression" dxfId="19" priority="19">
      <formula>M21&gt;K18</formula>
    </cfRule>
    <cfRule type="expression" dxfId="18" priority="20">
      <formula>M21&lt;I18</formula>
    </cfRule>
  </conditionalFormatting>
  <conditionalFormatting sqref="M19">
    <cfRule type="expression" dxfId="17" priority="17">
      <formula>M19&gt;K18</formula>
    </cfRule>
    <cfRule type="expression" dxfId="16" priority="18">
      <formula>M19&lt;I18</formula>
    </cfRule>
  </conditionalFormatting>
  <conditionalFormatting sqref="M25 M32 M39 M46">
    <cfRule type="expression" dxfId="15" priority="15">
      <formula>M25&gt;K25</formula>
    </cfRule>
    <cfRule type="expression" dxfId="14" priority="16">
      <formula>M25&lt;I25</formula>
    </cfRule>
  </conditionalFormatting>
  <conditionalFormatting sqref="M27 M34 M41 M48">
    <cfRule type="expression" dxfId="13" priority="13">
      <formula>M27&gt;K25</formula>
    </cfRule>
    <cfRule type="expression" dxfId="12" priority="14">
      <formula>M27&lt;I25</formula>
    </cfRule>
  </conditionalFormatting>
  <conditionalFormatting sqref="M28 M35 M42 M49">
    <cfRule type="expression" dxfId="11" priority="11">
      <formula>M28&gt;K25</formula>
    </cfRule>
    <cfRule type="expression" dxfId="10" priority="12">
      <formula>M28&lt;I25</formula>
    </cfRule>
  </conditionalFormatting>
  <conditionalFormatting sqref="M26 M33 M40 M47">
    <cfRule type="expression" dxfId="9" priority="9">
      <formula>M26&gt;K25</formula>
    </cfRule>
    <cfRule type="expression" dxfId="8" priority="10">
      <formula>M26&lt;I25</formula>
    </cfRule>
  </conditionalFormatting>
  <conditionalFormatting sqref="M25 M32 M39 M46">
    <cfRule type="expression" dxfId="7" priority="7">
      <formula>M25&gt;K25</formula>
    </cfRule>
    <cfRule type="expression" dxfId="6" priority="8">
      <formula>M25&lt;I25</formula>
    </cfRule>
  </conditionalFormatting>
  <conditionalFormatting sqref="M27 M34 M41 M48">
    <cfRule type="expression" dxfId="5" priority="5">
      <formula>M27&gt;K25</formula>
    </cfRule>
    <cfRule type="expression" dxfId="4" priority="6">
      <formula>M27&lt;I25</formula>
    </cfRule>
  </conditionalFormatting>
  <conditionalFormatting sqref="M28 M35 M42 M49">
    <cfRule type="expression" dxfId="3" priority="3">
      <formula>M28&gt;K25</formula>
    </cfRule>
    <cfRule type="expression" dxfId="2" priority="4">
      <formula>M28&lt;I25</formula>
    </cfRule>
  </conditionalFormatting>
  <conditionalFormatting sqref="M26 M33 M40 M47">
    <cfRule type="expression" dxfId="1" priority="1">
      <formula>M26&gt;K25</formula>
    </cfRule>
    <cfRule type="expression" dxfId="0" priority="2">
      <formula>M26&lt;I25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Main</vt:lpstr>
      <vt:lpstr>ChartMax1</vt:lpstr>
      <vt:lpstr>ChartMax2</vt:lpstr>
      <vt:lpstr>ChartMax3</vt:lpstr>
      <vt:lpstr>ChartMax4</vt:lpstr>
      <vt:lpstr>ChartMax5</vt:lpstr>
      <vt:lpstr>ChartMax6</vt:lpstr>
      <vt:lpstr>ChartMin1</vt:lpstr>
      <vt:lpstr>ChartMin2</vt:lpstr>
      <vt:lpstr>ChartMin3</vt:lpstr>
      <vt:lpstr>ChartMin4</vt:lpstr>
      <vt:lpstr>ChartMin5</vt:lpstr>
      <vt:lpstr>ChartMin6</vt:lpstr>
      <vt:lpstr>GraphData</vt:lpstr>
      <vt:lpstr>LastReadTime</vt:lpstr>
      <vt:lpstr>MainCoilNumCurr</vt:lpstr>
      <vt:lpstr>MainMachineName</vt:lpstr>
      <vt:lpstr>MainProdNumCurr</vt:lpstr>
      <vt:lpstr>Memory</vt:lpstr>
      <vt:lpstr>RunWhen</vt:lpstr>
      <vt:lpstr>Status</vt:lpstr>
      <vt:lpstr>StatusL</vt:lpstr>
      <vt:lpstr>Version</vt:lpstr>
    </vt:vector>
  </TitlesOfParts>
  <Company>C&amp;M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Serdakowski, Joseph A.</dc:creator>
  <cp:lastModifiedBy>Joe Serdakowski</cp:lastModifiedBy>
  <dcterms:created xsi:type="dcterms:W3CDTF">2010-02-01T19:57:15Z</dcterms:created>
  <dcterms:modified xsi:type="dcterms:W3CDTF">2010-02-02T14:31:55Z</dcterms:modified>
</cp:coreProperties>
</file>