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C:\Active\WebSite\Files\"/>
    </mc:Choice>
  </mc:AlternateContent>
  <xr:revisionPtr revIDLastSave="0" documentId="13_ncr:1_{341B63EA-5D4F-4E43-95FE-801EFE13CA0E}" xr6:coauthVersionLast="47" xr6:coauthVersionMax="47" xr10:uidLastSave="{00000000-0000-0000-0000-000000000000}"/>
  <bookViews>
    <workbookView xWindow="-76910" yWindow="-110" windowWidth="38620" windowHeight="21100" xr2:uid="{00000000-000D-0000-FFFF-FFFF00000000}"/>
  </bookViews>
  <sheets>
    <sheet name="Main" sheetId="1" r:id="rId1"/>
    <sheet name="Reserved" sheetId="3" r:id="rId2"/>
    <sheet name="Orders" sheetId="4" r:id="rId3"/>
    <sheet name="Parts" sheetId="5" r:id="rId4"/>
  </sheets>
  <definedNames>
    <definedName name="_xlnm._FilterDatabase" localSheetId="2" hidden="1">Orders!$A$6:$R$6</definedName>
    <definedName name="_xlnm._FilterDatabase" localSheetId="3" hidden="1">Parts!$A$4:$AC$39</definedName>
    <definedName name="_xlnm._FilterDatabase" localSheetId="1" hidden="1">Reserved!$B$7:$AZ$7</definedName>
    <definedName name="aArr_Comp_45" localSheetId="1">OFFSET([0]!Arr_Comp_45,1,0,ROWS([0]!arData),1)</definedName>
    <definedName name="aArrivalDate" localSheetId="1">OFFSET([0]!ArrivalDate,1,0,ROWS([0]!arData),1)</definedName>
    <definedName name="aColumnsExtra">Reserved!$AH$7:$AZ$7</definedName>
    <definedName name="ai.ABCType" localSheetId="3">OFFSET(Parts!i.ABCType,1,0,MAX(1,COUNTA(Parts!$A:$A)-COUNTA(Parts!$A$1:Parts!i.Itemnum)),1)</definedName>
    <definedName name="ai.AssignedTo" localSheetId="3">OFFSET(Parts!i.AssignedTo,1,0,MAX(1,COUNTA(Parts!$A:$A)-COUNTA(Parts!$A$1:Parts!i.Itemnum)),1)</definedName>
    <definedName name="ai.AvgCost" localSheetId="3">OFFSET(Parts!i.AvgCost,1,0,MAX(1,COUNTA(Parts!$A:$A)-COUNTA(Parts!$A$1:Parts!i.Itemnum)),1)</definedName>
    <definedName name="ai.BinNum" localSheetId="3">OFFSET(Parts!i.BinNum,1,0,MAX(1,COUNTA(Parts!$A:$A)-COUNTA(Parts!$A$1:Parts!i.Itemnum)),1)</definedName>
    <definedName name="ai.Catalogcode" localSheetId="3">OFFSET(Parts!i.Catalogcode,1,0,MAX(1,COUNTA(Parts!$A:$A)-COUNTA(Parts!$A$1:Parts!i.Itemnum)),1)</definedName>
    <definedName name="ai.CatalogCode" localSheetId="1">OFFSET(Reserved!i.CatalogCode,1,0,ROWS([0]!arData),1)</definedName>
    <definedName name="ai.Category" localSheetId="3">OFFSET(Parts!i.Category,1,0,MAX(1,COUNTA(Parts!$A:$A)-COUNTA(Parts!$A$1:Parts!i.Itemnum)),1)</definedName>
    <definedName name="ai.Category" localSheetId="1">OFFSET(Reserved!i.Category,1,0,ROWS([0]!arData),1)</definedName>
    <definedName name="ai.ccf" localSheetId="3">OFFSET(Parts!i.ccf,1,0,MAX(1,COUNTA(Parts!$A:$A)-COUNTA(Parts!$A$1:Parts!i.Itemnum)),1)</definedName>
    <definedName name="ai.DeliveryTime" localSheetId="3">OFFSET(Parts!i.DeliveryTime,1,0,MAX(1,COUNTA(Parts!$A:$A)-COUNTA(Parts!$A$1:Parts!i.Itemnum)),1)</definedName>
    <definedName name="ai.DeliveryTime" localSheetId="1">OFFSET(Reserved!i.DeliveryTime,1,0,ROWS([0]!arData),1)</definedName>
    <definedName name="ai.Issue1YrAgo" localSheetId="3">OFFSET(Parts!i.Issue1YrAgo,1,0,MAX(1,COUNTA(Parts!$A:$A)-COUNTA(Parts!$A$1:Parts!i.Itemnum)),1)</definedName>
    <definedName name="ai.Issue1YrAgo" localSheetId="1">OFFSET(Reserved!i.Issue1YrAgo,1,0,ROWS([0]!arData),1)</definedName>
    <definedName name="ai.IssueYTD" localSheetId="3">OFFSET(Parts!i.IssueYTD,1,0,MAX(1,COUNTA(Parts!$A:$A)-COUNTA(Parts!$A$1:Parts!i.Itemnum)),1)</definedName>
    <definedName name="ai.IssueYTD" localSheetId="1">OFFSET(Reserved!i.IssueYTD,1,0,ROWS([0]!arData),1)</definedName>
    <definedName name="ai.Itemnum" localSheetId="3">OFFSET(Parts!i.Itemnum,1,0,MAX(1,COUNTA(Parts!$A:$A)-COUNTA(Parts!$A$1:Parts!i.Itemnum)),1)</definedName>
    <definedName name="ai.LastIssueDate" localSheetId="3">OFFSET(Parts!i.LastIssueDate,1,0,MAX(1,COUNTA(Parts!$A:$A)-COUNTA(Parts!$A$1:Parts!i.Itemnum)),1)</definedName>
    <definedName name="ai.LastIssueDate" localSheetId="1">OFFSET(Reserved!i.LastIssueDate,1,0,ROWS([0]!arData),1)</definedName>
    <definedName name="ai.Manufacturer" localSheetId="3">OFFSET(Parts!i.Manufacturer,1,0,MAX(1,COUNTA(Parts!$A:$A)-COUNTA(Parts!$A$1:Parts!i.Itemnum)),1)</definedName>
    <definedName name="ai.MaxLevel" localSheetId="3">OFFSET(Parts!i.MaxLevel,1,0,MAX(1,COUNTA(Parts!$A:$A)-COUNTA(Parts!$A$1:Parts!i.Itemnum)),1)</definedName>
    <definedName name="ai.MaxLevel" localSheetId="1">OFFSET(Reserved!i.MaxLevel,1,0,ROWS([0]!arData),1)</definedName>
    <definedName name="ai.MinLevel" localSheetId="3">OFFSET(Parts!i.MinLevel,1,0,MAX(1,COUNTA(Parts!$A:$A)-COUNTA(Parts!$A$1:Parts!i.Itemnum)),1)</definedName>
    <definedName name="ai.MinLevel" localSheetId="1">OFFSET(Reserved!i.MinLevel,1,0,ROWS([0]!arData),1)</definedName>
    <definedName name="ai.ModelNum" localSheetId="3">OFFSET(Parts!i.ModelNum,1,0,MAX(1,COUNTA(Parts!$A:$A)-COUNTA(Parts!$A$1:Parts!i.Itemnum)),1)</definedName>
    <definedName name="ai.ModelNum" localSheetId="1">OFFSET(Reserved!i.ModelNum,1,0,ROWS([0]!arData),1)</definedName>
    <definedName name="ai.NotesStore" localSheetId="1">OFFSET(Reserved!i.NotesStore,1,0,MAX(1,COUNTA(Reserved!$N:$N)-COUNTA(Reserved!$A$1:Reserved!r.ItemNum)),1)</definedName>
    <definedName name="ai.OrderQty" localSheetId="3">OFFSET(Parts!i.OrderQty,1,0,MAX(1,COUNTA(Parts!$A:$A)-COUNTA(Parts!$A$1:Parts!i.Itemnum)),1)</definedName>
    <definedName name="ai.OrderQty" localSheetId="1">OFFSET(Reserved!i.OrderQty,1,0,ROWS([0]!arData),1)</definedName>
    <definedName name="ai.PCS" localSheetId="1">OFFSET(Reserved!i.PCS,1,0,ROWS([0]!arData),1)</definedName>
    <definedName name="ai.Repairable" localSheetId="3">OFFSET(Parts!i.Repairable,1,0,MAX(1,COUNTA(Parts!$A:$A)-COUNTA(Parts!$A$1:Parts!i.Itemnum)),1)</definedName>
    <definedName name="ai.Repairable" localSheetId="1">OFFSET(Reserved!i.Repairable,1,0,ROWS([0]!arData),1)</definedName>
    <definedName name="ai.RMS" localSheetId="3">OFFSET(Parts!i.RMS,1,0,MAX(1,COUNTA(Parts!$A:$A)-COUNTA(Parts!$A$1:Parts!i.Itemnum)),1)</definedName>
    <definedName name="ai.StandCost" localSheetId="3">OFFSET(Parts!i.StandCost,1,0,MAX(1,COUNTA(Parts!$A:$A)-COUNTA(Parts!$A$1:Parts!i.Itemnum)),1)</definedName>
    <definedName name="ai.Status" localSheetId="3">OFFSET(Parts!i.Status,1,0,MAX(1,COUNTA(Parts!$A:$A)-COUNTA(Parts!$A$1:Parts!i.Itemnum)),1)</definedName>
    <definedName name="aManufacturer" localSheetId="1">OFFSET(Reserved!Manufacturer,1,0,ROWS([0]!arData),1)</definedName>
    <definedName name="aoData">OFFSET(Orders!Header,1,0,COUNTA(Orders!apl.ItemNum),COUNTA(Orders!$6:$6))</definedName>
    <definedName name="aOnOrder" localSheetId="1">OFFSET(Reserved!OnOrder,1,0,ROWS([0]!arData),1)</definedName>
    <definedName name="aOrder_Comments" localSheetId="2">OFFSET(Orders!Order_Comments,1,0,MAX(1,COUNTA(Orders!$A:$A)-COUNTA(Orders!$A$1:Orders!pl.ItemNum)),1)</definedName>
    <definedName name="aOrder_Status" localSheetId="2">OFFSET(Orders!Order_Status,1,0,MAX(1,COUNTA(Orders!$A:$A)-COUNTA(Orders!$A$1:Orders!pl.ItemNum)),1)</definedName>
    <definedName name="aOrderDate" localSheetId="1">OFFSET([0]!OrderDate,1,0,ROWS([0]!arData),1)</definedName>
    <definedName name="aOrderLate" localSheetId="1">OFFSET(Reserved!OrderLate,1,0,ROWS([0]!arData),1)</definedName>
    <definedName name="aOtherBalance" localSheetId="1">OFFSET(Reserved!OtherBalance,1,0,ROWS([0]!arData),1)</definedName>
    <definedName name="ap.DisplayName" localSheetId="1">OFFSET(Reserved!p.DisplayName,1,0,ROWS([0]!arData),1)</definedName>
    <definedName name="ap2.DisplayName" localSheetId="1">OFFSET(Reserved!p2.DisplayName,1,0,ROWS([0]!arData),1)</definedName>
    <definedName name="aPartsStatus" localSheetId="1">OFFSET(Reserved!PartsStatus,1,0,ROWS([0]!arData),1)</definedName>
    <definedName name="apData">OFFSET(Parts!header,1,0,MAX(1,COUNTA(Parts!$A:$A)-COUNTA(Parts!$A$1:Parts!r.Header)),COUNTA(Parts!$4:$4))</definedName>
    <definedName name="apl.CatalogCode" localSheetId="2">OFFSET(Orders!pl.CatalogCode,1,0,MAX(1,COUNTA(Orders!$A:$A)-COUNTA(Orders!$A$1:Orders!pl.ItemNum)),1)</definedName>
    <definedName name="apl.Description" localSheetId="2">OFFSET(Orders!pl.Description,1,0,MAX(1,COUNTA(Orders!$A:$A)-COUNTA(Orders!$A$1:Orders!pl.ItemNum)),1)</definedName>
    <definedName name="apl.ItemNum" localSheetId="2">OFFSET(Orders!pl.ItemNum,1,0,MAX(1,COUNTA(Orders!$A:$A)-COUNTA(Orders!$A$1:Orders!pl.ItemNum)),1)</definedName>
    <definedName name="apl.Manufacturer" localSheetId="2">OFFSET(Orders!pl.Manufacturer,1,0,MAX(1,COUNTA(Orders!$A:$A)-COUNTA(Orders!$A$1:Orders!pl.ItemNum)),1)</definedName>
    <definedName name="apl.ModelNum" localSheetId="2">OFFSET(Orders!pl.ModelNum,1,0,MAX(1,COUNTA(Orders!$A:$A)-COUNTA(Orders!$A$1:Orders!pl.ItemNum)),1)</definedName>
    <definedName name="apl.OrderQty" localSheetId="2">OFFSET(Orders!pl.OrderQty,1,0,MAX(1,COUNTA(Orders!$A:$A)-COUNTA(Orders!$A$1:Orders!pl.ItemNum)),1)</definedName>
    <definedName name="apl.OrderQty" localSheetId="3">OFFSET(Parts!pl.OrderQty,1,0,MAX(1,COUNTA(Parts!$A:$A)-COUNTA(Parts!$A$1:Parts!i.Itemnum)),1)</definedName>
    <definedName name="apl.POLineNum" localSheetId="2">OFFSET(Orders!pl.POLineNum,1,0,MAX(1,COUNTA(Orders!$A:$A)-COUNTA(Orders!$A$1:Orders!pl.ItemNum)),1)</definedName>
    <definedName name="apl.RequestedBy" localSheetId="2">OFFSET(Orders!pl.RequestedBy,1,0,MAX(1,COUNTA(Orders!$A:$A)-COUNTA(Orders!$A$1:Orders!pl.ItemNum)),1)</definedName>
    <definedName name="apo.Description" localSheetId="2">OFFSET(Orders!po.Description,1,0,MAX(1,COUNTA(Orders!$A:$A)-COUNTA(Orders!$A$1:Orders!pl.ItemNum)),1)</definedName>
    <definedName name="apo.OrderDate" localSheetId="2">OFFSET(Orders!po.OrderDate,1,0,MAX(1,COUNTA(Orders!$A:$A)-COUNTA(Orders!$A$1:Orders!pl.ItemNum)),1)</definedName>
    <definedName name="apo.PONum" localSheetId="2">OFFSET(Orders!po.PONum,1,0,MAX(1,COUNTA(Orders!$A:$A)-COUNTA(Orders!$A$1:Orders!pl.ItemNum)),1)</definedName>
    <definedName name="apo.PurchaseAgent" localSheetId="2">OFFSET(Orders!po.PurchaseAgent,1,0,MAX(1,COUNTA(Orders!$A:$A)-COUNTA(Orders!$A$1:Orders!pl.ItemNum)),1)</definedName>
    <definedName name="apo.RequiredDate" localSheetId="2">OFFSET(Orders!po.RequiredDate,1,0,MAX(1,COUNTA(Orders!$A:$A)-COUNTA(Orders!$A$1:Orders!pl.ItemNum)),1)</definedName>
    <definedName name="apo.Status" localSheetId="2">OFFSET(Orders!po.Status,1,0,MAX(1,COUNTA(Orders!$A:$A)-COUNTA(Orders!$A$1:Orders!pl.ItemNum)),1)</definedName>
    <definedName name="apo.VenDeliveryDate" localSheetId="2">OFFSET(Orders!po.VenDeliveryDate,1,0,MAX(1,COUNTA(Orders!$A:$A)-COUNTA(Orders!$A$1:Orders!pl.ItemNum)),1)</definedName>
    <definedName name="apo.Vendor" localSheetId="2">OFFSET(Orders!po.Vendor,1,0,MAX(1,COUNTA(Orders!$A:$A)-COUNTA(Orders!$A$1:Orders!pl.ItemNum)),1)</definedName>
    <definedName name="aPONumber" localSheetId="1">OFFSET([0]!PONumber,1,0,ROWS([0]!arData),1)</definedName>
    <definedName name="aPONumber">OFFSET(PONumber,1,0,MAX(1,COUNTA(Reserved!$N:$N)-COUNTA(Reserved!$A$1:Reserved!r.ItemNum)),1)</definedName>
    <definedName name="apParts">OFFSET(Parts!header,1,0,MAX(1,COUNTA(Parts!$A:$A)-COUNTA(Parts!$A$1:Parts!r.Header)),1)</definedName>
    <definedName name="ar.ItemNum" localSheetId="2">OFFSET(Reserved!r.ItemNum,1,0,MAX(1,COUNTA(Orders!$A:$A)-COUNTA(Orders!$A$1:Reserved!r.ItemNum)),1)</definedName>
    <definedName name="ar.ItemNum" localSheetId="1">OFFSET(Reserved!r.ItemNum,1,0,ROWS([0]!arData),1)</definedName>
    <definedName name="ar.RequestedDate" localSheetId="1">OFFSET(Reserved!r.RequestedDate,1,0,ROWS([0]!arData),1)</definedName>
    <definedName name="ar.RequiredDate" localSheetId="1">OFFSET(Reserved!r.RequiredDate,1,0,ROWS([0]!arData),1)</definedName>
    <definedName name="ar.ReservedQty" localSheetId="3">OFFSET(Parts!r.ReservedQty,1,0,MAX(1,COUNTA(Parts!$A:$A)-COUNTA(Parts!$A$1:Parts!i.Itemnum)),1)</definedName>
    <definedName name="ar.ReservedQty" localSheetId="1">OFFSET(Reserved!r.ReservedQty,1,0,ROWS([0]!arData),1)</definedName>
    <definedName name="ar_formats">#REF!</definedName>
    <definedName name="arData">OFFSET(Reserved!w.WONum,1,0,MAX(1,COUNTA(Reserved!$N:$N)-COUNTA(Reserved!#REF!:Reserved!r.ItemNum)),COUNTA(Reserved!$7:$7))</definedName>
    <definedName name="aRI_Balance" localSheetId="3">OFFSET(Parts!RI_Balance,1,0,MAX(1,COUNTA(Parts!$A:$A)-COUNTA(Parts!$A$1:Parts!i.Itemnum)),1)</definedName>
    <definedName name="aRIAfterDemand" localSheetId="1">OFFSET(Reserved!RIAfterDemand,1,0,ROWS([0]!arData),1)</definedName>
    <definedName name="aRIAfterOrder" localSheetId="1">OFFSET(Reserved!RIAfterOrder,1,0,ROWS([0]!arData),1)</definedName>
    <definedName name="aRIBalance" localSheetId="1">OFFSET(Reserved!RIBalance,1,0,ROWS([0]!arData),1)</definedName>
    <definedName name="Arr_Comp_45">Reserved!$AG$7</definedName>
    <definedName name="ArrivalDate">Reserved!$AB$7</definedName>
    <definedName name="at.CommodityGroup" localSheetId="3">OFFSET(Parts!t.CommodityGroup,1,0,MAX(1,COUNTA(Parts!$A:$A)-COUNTA(Parts!$A$1:Parts!i.Itemnum)),1)</definedName>
    <definedName name="at.Description" localSheetId="3">OFFSET(Parts!t.Description,1,0,MAX(1,COUNTA(Parts!$A:$A)-COUNTA(Parts!$A$1:Parts!i.Itemnum)),1)</definedName>
    <definedName name="at.Description" localSheetId="1">OFFSET(Reserved!t.Description,1,0,ROWS([0]!arData),1)</definedName>
    <definedName name="at.LotType" localSheetId="1">OFFSET(Reserved!t.LotType,1,0,ROWS([0]!arData),1)</definedName>
    <definedName name="at.PCS" localSheetId="3">OFFSET(Parts!t.PCS,1,0,MAX(1,COUNTA(Parts!$A:$A)-COUNTA(Parts!$A$1:Parts!i.Itemnum)),1)</definedName>
    <definedName name="aTarg_45" localSheetId="1">OFFSET([0]!Targ_45,1,0,ROWS([0]!arData),1)</definedName>
    <definedName name="aUnit" localSheetId="3">OFFSET(Parts!Unit,1,0,MAX(1,COUNTA(Parts!$A:$A)-COUNTA(Parts!$A$1:Parts!i.Itemnum)),1)</definedName>
    <definedName name="aVendor" localSheetId="3">OFFSET(Parts!Vendor,1,0,MAX(1,COUNTA(Parts!$A:$A)-COUNTA(Parts!$A$1:Parts!i.Itemnum)),1)</definedName>
    <definedName name="aVendor" localSheetId="1">OFFSET(Reserved!Vendor,1,0,ROWS([0]!arData),1)</definedName>
    <definedName name="aw.AssetNum" localSheetId="1">OFFSET(Reserved!w.AssetNum,1,0,ROWS([0]!arData),1)</definedName>
    <definedName name="aw.CCD" localSheetId="1">OFFSET(Reserved!w.CCD,1,0,ROWS([0]!arData),1)</definedName>
    <definedName name="aw.ChangeDate" localSheetId="1">OFFSET(Reserved!w.ChangeDate,1,0,ROWS([0]!arData),1)</definedName>
    <definedName name="aw.Classification" localSheetId="1">OFFSET(Reserved!w.Classification,1,0,ROWS([0]!arData),1)</definedName>
    <definedName name="aw.Craft" localSheetId="1">OFFSET(Reserved!w.Craft,1,0,ROWS([0]!arData),1)</definedName>
    <definedName name="aw.Description" localSheetId="1">OFFSET(Reserved!w.Description,1,0,ROWS([0]!arData),1)</definedName>
    <definedName name="aw.Location" localSheetId="1">OFFSET(Reserved!w.Location,1,0,ROWS([0]!arData),1)</definedName>
    <definedName name="aw.NOTESWO" localSheetId="1">OFFSET([0]!w.NOTESWO,1,0,ROWS([0]!arData),1)</definedName>
    <definedName name="aw.ReportDate" localSheetId="1">OFFSET(Reserved!w.ReportDate,1,0,ROWS([0]!arData),1)</definedName>
    <definedName name="aw.SafCat" localSheetId="1">OFFSET(Reserved!w.SafCat,1,0,MAX(1,COUNTA(Reserved!$N:$N)-COUNTA(Reserved!$J$5:Reserved!r.ItemNum)),1)</definedName>
    <definedName name="aw.SafetyCrit" localSheetId="1">OFFSET(Reserved!w.SafetyCrit,1,0,ROWS([0]!arData),1)</definedName>
    <definedName name="aw.Status" localSheetId="1">OFFSET(Reserved!w.Status,1,0,ROWS([0]!arData),1)</definedName>
    <definedName name="aw.StatusDate" localSheetId="1">OFFSET(Reserved!w.StatusDate,1,0,ROWS([0]!arData),1)</definedName>
    <definedName name="aw.TargCompDate" localSheetId="1">OFFSET(Reserved!w.TargCompDate,1,0,ROWS([0]!arData),1)</definedName>
    <definedName name="aw.TargStartDate" localSheetId="1">OFFSET([0]!w.TargStartDate,1,0,ROWS([0]!arData),1)</definedName>
    <definedName name="aw.TargStartDate">OFFSET([0]!w.TargStartDate,1,0,MAX(1,COUNTA(Reserved!$N:$N)-COUNTA(Reserved!$A$1:Reserved!r.ItemNum)),1)</definedName>
    <definedName name="aw.WONum" localSheetId="1">OFFSET(Reserved!w.WONum,1,0,ROWS([0]!arData),1)</definedName>
    <definedName name="aw.WorkType" localSheetId="1">OFFSET(Reserved!w.WorkType,1,0,ROWS([0]!arData),1)</definedName>
    <definedName name="DataSource">#REF!</definedName>
    <definedName name="Duration">Main!$E$7</definedName>
    <definedName name="Header" localSheetId="2">Orders!$A$6</definedName>
    <definedName name="header" localSheetId="3">Parts!$A$4</definedName>
    <definedName name="i.ABCType" localSheetId="3">Parts!$I$4</definedName>
    <definedName name="i.AssignedTo" localSheetId="3">Parts!$Z$4</definedName>
    <definedName name="i.AvgCost" localSheetId="3">Parts!$X$4</definedName>
    <definedName name="i.AvgCost">Parts!$X$4</definedName>
    <definedName name="i.BinNum" localSheetId="3">Parts!$J$4</definedName>
    <definedName name="i.Catalogcode" localSheetId="3">Parts!$D$4</definedName>
    <definedName name="i.CatalogCode" localSheetId="1">Reserved!$S$7</definedName>
    <definedName name="i.Category" localSheetId="3">Parts!$M$4</definedName>
    <definedName name="i.Category" localSheetId="1">Reserved!$I$7</definedName>
    <definedName name="i.ccf" localSheetId="3">Parts!$L$4</definedName>
    <definedName name="i.DeliveryTime" localSheetId="3">Parts!$Q$4</definedName>
    <definedName name="i.DeliveryTime" localSheetId="1">Reserved!$AQ$7</definedName>
    <definedName name="i.Issue1YrAgo" localSheetId="3">Parts!$R$4</definedName>
    <definedName name="i.Issue1YrAgo" localSheetId="1">Reserved!$AP$7</definedName>
    <definedName name="i.IssueYTD" localSheetId="3">Parts!$S$4</definedName>
    <definedName name="i.IssueYTD" localSheetId="1">Reserved!$AO$7</definedName>
    <definedName name="i.Itemnum" localSheetId="3">Parts!$A$4</definedName>
    <definedName name="i.LastIssueDate" localSheetId="3">Parts!$K$4</definedName>
    <definedName name="i.LastIssueDate" localSheetId="1">Reserved!$AR$7</definedName>
    <definedName name="i.Manufacturer" localSheetId="3">Parts!$F$4</definedName>
    <definedName name="i.MaxLevel" localSheetId="3">Parts!$T$4</definedName>
    <definedName name="i.MaxLevel" localSheetId="1">Reserved!$W$7</definedName>
    <definedName name="i.MinLevel" localSheetId="3">Parts!$U$4</definedName>
    <definedName name="i.MinLevel" localSheetId="1">Reserved!$V$7</definedName>
    <definedName name="i.ModelNum" localSheetId="3">Parts!$E$4</definedName>
    <definedName name="i.ModelNum" localSheetId="1">Reserved!$R$7</definedName>
    <definedName name="i.NotesStore" localSheetId="1">Reserved!#REF!</definedName>
    <definedName name="i.OrderQty" localSheetId="3">Parts!$V$4</definedName>
    <definedName name="i.OrderQty" localSheetId="1">Reserved!$AN$7</definedName>
    <definedName name="i.PCS" localSheetId="1">Reserved!$AY$7</definedName>
    <definedName name="i.Repairable" localSheetId="3">Parts!$AC$4</definedName>
    <definedName name="i.Repairable" localSheetId="1">Reserved!$AX$7</definedName>
    <definedName name="i.RMS" localSheetId="3">Parts!$W$4</definedName>
    <definedName name="i.RMS">Parts!$W$4</definedName>
    <definedName name="i.StandCost" localSheetId="3">Parts!$Y$4</definedName>
    <definedName name="i.StandCost">Parts!$Y$4</definedName>
    <definedName name="i.Status" localSheetId="3">Parts!$H$4</definedName>
    <definedName name="Insufficient">Reserved!$M$4</definedName>
    <definedName name="InsufficientNow">Reserved!$M$2</definedName>
    <definedName name="InsufficientWhenDue">Reserved!$M$3</definedName>
    <definedName name="LastCompleted">Main!$D$7</definedName>
    <definedName name="Manufacturer" localSheetId="1">Reserved!$Q$7</definedName>
    <definedName name="mComment">Main!#REF!</definedName>
    <definedName name="o_at">Orders!$E$1</definedName>
    <definedName name="OnOrder" localSheetId="1">Reserved!$AC$7</definedName>
    <definedName name="OnOrderTotal">Reserved!$M$1</definedName>
    <definedName name="Order_Comments" localSheetId="2">Orders!$Q$6</definedName>
    <definedName name="Order_Comments">Orders!$Q$6</definedName>
    <definedName name="Order_Status" localSheetId="2">Orders!$R$6</definedName>
    <definedName name="OrderDate">Reserved!$AK$7</definedName>
    <definedName name="OrderLate" localSheetId="1">Reserved!$AM$7</definedName>
    <definedName name="OrderStatus">Orders!$R$6</definedName>
    <definedName name="OtherBalance" localSheetId="1">Reserved!$AZ$7</definedName>
    <definedName name="p.DisplayName" localSheetId="1">Reserved!$B$7</definedName>
    <definedName name="p.Labor">Reserved!$D$7</definedName>
    <definedName name="p.Location">Reserved!$C$7</definedName>
    <definedName name="p_at">Parts!$F$1</definedName>
    <definedName name="p2.DisplayName" localSheetId="1">Reserved!$U$7</definedName>
    <definedName name="PartsStatus" localSheetId="1">Reserved!$O$7</definedName>
    <definedName name="Password">#REF!</definedName>
    <definedName name="pl.CatalogCode" localSheetId="2">Orders!$M$6</definedName>
    <definedName name="pl.Description" localSheetId="2">Orders!$B$6</definedName>
    <definedName name="pl.ItemNum" localSheetId="2">Orders!$A$6</definedName>
    <definedName name="pl.Manufacturer" localSheetId="2">Orders!$P$6</definedName>
    <definedName name="pl.ModelNum" localSheetId="2">Orders!$L$6</definedName>
    <definedName name="pl.OrderQty" localSheetId="2">Orders!$N$6</definedName>
    <definedName name="pl.OrderQty" localSheetId="3">Parts!$O$4</definedName>
    <definedName name="pl.OrderQty">Orders!$N$6</definedName>
    <definedName name="pl.POLineNum" localSheetId="2">Orders!$D$6</definedName>
    <definedName name="pl.RequestedBy" localSheetId="2">Orders!$O$6</definedName>
    <definedName name="po.Description" localSheetId="2">Orders!$E$6</definedName>
    <definedName name="po.OrderDate" localSheetId="2">Orders!$G$6</definedName>
    <definedName name="po.PONum" localSheetId="2">Orders!$C$6</definedName>
    <definedName name="po.PurchaseAgent" localSheetId="2">Orders!$F$6</definedName>
    <definedName name="po.RequiredDate" localSheetId="2">Orders!$H$6</definedName>
    <definedName name="po.Status" localSheetId="2">Orders!$I$6</definedName>
    <definedName name="po.VenDeliveryDate" localSheetId="2">Orders!$K$6</definedName>
    <definedName name="po.VenDeliveryDate">Orders!$K$6</definedName>
    <definedName name="po.Vendor" localSheetId="2">Orders!$J$6</definedName>
    <definedName name="PONumber">Reserved!$AA$7</definedName>
    <definedName name="Procedure">Main!$C$7</definedName>
    <definedName name="Provider">#REF!</definedName>
    <definedName name="r.ItemNum" localSheetId="1">Reserved!$N$7</definedName>
    <definedName name="r.RequestedDate" localSheetId="1">Reserved!$K$7</definedName>
    <definedName name="r.RequiredDate" localSheetId="1">Reserved!$AS$7</definedName>
    <definedName name="r.ReservedQty" localSheetId="3">Parts!$P$4</definedName>
    <definedName name="r.ReservedQty" localSheetId="1">Reserved!$X$7</definedName>
    <definedName name="r_at">Reserved!$N$1</definedName>
    <definedName name="RI_Balance" localSheetId="3">Parts!$N$4</definedName>
    <definedName name="RIAfterDemand" localSheetId="1">Reserved!$Z$7</definedName>
    <definedName name="RIAfterOrder" localSheetId="1">Reserved!$AD$7</definedName>
    <definedName name="RIBalance" localSheetId="1">Reserved!$Y$7</definedName>
    <definedName name="rItemCount">Reserved!$J$4</definedName>
    <definedName name="rWOChanged">Reserved!$J$5</definedName>
    <definedName name="rWOCount">Reserved!$J$3</definedName>
    <definedName name="t.CommodityGroup" localSheetId="3">Parts!$AB$4</definedName>
    <definedName name="t.Description" localSheetId="3">Parts!$C$4</definedName>
    <definedName name="t.Description" localSheetId="1">Reserved!$P$7</definedName>
    <definedName name="t.LotType" localSheetId="1">Reserved!$AW$7</definedName>
    <definedName name="t.PCS" localSheetId="3">Parts!$AA$4</definedName>
    <definedName name="Targ_45">Reserved!$AF$7</definedName>
    <definedName name="Unit" localSheetId="3">Parts!$B$4</definedName>
    <definedName name="UpdateParts">Main!$B$15</definedName>
    <definedName name="UserID">#REF!</definedName>
    <definedName name="Vendor" localSheetId="3">Parts!$G$4</definedName>
    <definedName name="Vendor" localSheetId="1">Reserved!$T$7</definedName>
    <definedName name="w.AssetNum" localSheetId="1">Reserved!$AV$7</definedName>
    <definedName name="w.CCD" localSheetId="1">Reserved!$AI$7</definedName>
    <definedName name="w.ChangeDate" localSheetId="1">Reserved!$AU$7</definedName>
    <definedName name="w.Classification" localSheetId="1">Reserved!$G$7</definedName>
    <definedName name="w.Craft" localSheetId="1">Reserved!$AL$7</definedName>
    <definedName name="w.Description" localSheetId="1">Reserved!$E$7</definedName>
    <definedName name="w.Location" localSheetId="1">Reserved!$AH$7</definedName>
    <definedName name="w.NOTESWO">Reserved!$AE$7</definedName>
    <definedName name="w.ReportDate" localSheetId="1">Reserved!$AT$7</definedName>
    <definedName name="w.SafCat" localSheetId="1">Reserved!#REF!</definedName>
    <definedName name="w.SafetyCrit" localSheetId="1">Reserved!$F$7</definedName>
    <definedName name="w.Status" localSheetId="1">Reserved!$J$7</definedName>
    <definedName name="w.StatusDate" localSheetId="1">Reserved!$AJ$7</definedName>
    <definedName name="w.TargCompDate" localSheetId="1">Reserved!$M$7</definedName>
    <definedName name="w.TargStartDate">Reserved!$L$7</definedName>
    <definedName name="w.WONum" localSheetId="1">Reserved!$A$7</definedName>
    <definedName name="w.WorkType" localSheetId="1">Reserved!$H$7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 i="3" l="1"/>
  <c r="AF9" i="3"/>
  <c r="AF10" i="3"/>
  <c r="AF11"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E2" i="5" l="1"/>
  <c r="E1" i="5"/>
  <c r="E5" i="1"/>
  <c r="E4" i="1"/>
  <c r="E3" i="1"/>
  <c r="E2" i="1"/>
  <c r="F2" i="4" l="1" a="1"/>
  <c r="F2" i="4" s="1"/>
  <c r="B3" i="4"/>
  <c r="B2" i="4"/>
  <c r="G2" i="4" l="1"/>
  <c r="J2" i="3"/>
  <c r="J1" i="3"/>
</calcChain>
</file>

<file path=xl/sharedStrings.xml><?xml version="1.0" encoding="utf-8"?>
<sst xmlns="http://schemas.openxmlformats.org/spreadsheetml/2006/main" count="2139" uniqueCount="848">
  <si>
    <t>r.ItemNum</t>
  </si>
  <si>
    <t>FW WEBB COMPANYDBA WEBB BIO PHARM</t>
  </si>
  <si>
    <t>Vendor</t>
  </si>
  <si>
    <t>Manufacturer</t>
  </si>
  <si>
    <t>t.Description</t>
  </si>
  <si>
    <t>APPR</t>
  </si>
  <si>
    <t>po.PONum</t>
  </si>
  <si>
    <t xml:space="preserve"> po.Description</t>
  </si>
  <si>
    <t xml:space="preserve"> po.PurchaseAgent</t>
  </si>
  <si>
    <t xml:space="preserve"> po.OrderDate</t>
  </si>
  <si>
    <t xml:space="preserve"> po.Status</t>
  </si>
  <si>
    <t xml:space="preserve"> po.Vendor</t>
  </si>
  <si>
    <t xml:space="preserve"> pl.ItemNum</t>
  </si>
  <si>
    <t xml:space="preserve"> pl.ModelNum</t>
  </si>
  <si>
    <t xml:space="preserve"> pl.CatalogCode</t>
  </si>
  <si>
    <t xml:space="preserve"> pl.OrderQty</t>
  </si>
  <si>
    <t xml:space="preserve"> pl.Description</t>
  </si>
  <si>
    <t xml:space="preserve"> pl.RequestedBy</t>
  </si>
  <si>
    <t xml:space="preserve"> pl.POLineNum</t>
  </si>
  <si>
    <t xml:space="preserve"> pl.Manufacturer</t>
  </si>
  <si>
    <t>Current Other Balance</t>
  </si>
  <si>
    <t>RI Balance After Demand</t>
  </si>
  <si>
    <t>Order Comments</t>
  </si>
  <si>
    <t>Duration</t>
  </si>
  <si>
    <t>Procedure</t>
  </si>
  <si>
    <t>ExtractReserved</t>
  </si>
  <si>
    <t>ExtractOrdered</t>
  </si>
  <si>
    <t>Strategy</t>
  </si>
  <si>
    <t>#</t>
  </si>
  <si>
    <t>Last Completed</t>
  </si>
  <si>
    <t>w.WorkType</t>
  </si>
  <si>
    <t>PM</t>
  </si>
  <si>
    <t>CM</t>
  </si>
  <si>
    <t>GM</t>
  </si>
  <si>
    <t>Current RI Balance</t>
  </si>
  <si>
    <t>w.ChangeDate</t>
  </si>
  <si>
    <t>i.Category</t>
  </si>
  <si>
    <t>i.Repairable</t>
  </si>
  <si>
    <t>i.PCS</t>
  </si>
  <si>
    <t>i.CatalogCode</t>
  </si>
  <si>
    <t>t.LotType</t>
  </si>
  <si>
    <t>STK</t>
  </si>
  <si>
    <t>NOLOT</t>
  </si>
  <si>
    <t>NS</t>
  </si>
  <si>
    <t>LOT</t>
  </si>
  <si>
    <t>Planner</t>
  </si>
  <si>
    <t>TOTAL FILTRATION SERVICES INCAIRGUARD-CORONA</t>
  </si>
  <si>
    <t>NORTHEAST AIR SOLUTIONS INC</t>
  </si>
  <si>
    <t>i.Itemnum</t>
  </si>
  <si>
    <t>i.ABCType</t>
  </si>
  <si>
    <t>i.LastIssueDate</t>
  </si>
  <si>
    <t>i.ccf</t>
  </si>
  <si>
    <t>i.DeliveryTime</t>
  </si>
  <si>
    <t>i.Issue1YrAgo</t>
  </si>
  <si>
    <t>i.IssueYTD</t>
  </si>
  <si>
    <t>i.MaxLevel</t>
  </si>
  <si>
    <t>i.OrderQty</t>
  </si>
  <si>
    <t>i.MinLevel</t>
  </si>
  <si>
    <t>i.AssignedTo</t>
  </si>
  <si>
    <t>Unit</t>
  </si>
  <si>
    <t>EA</t>
  </si>
  <si>
    <t>C</t>
  </si>
  <si>
    <t>PERRIGO INC</t>
  </si>
  <si>
    <t>A</t>
  </si>
  <si>
    <t>NORTHEAST WATER SVCS INC</t>
  </si>
  <si>
    <t>MOTION INDUSTRIES INC</t>
  </si>
  <si>
    <t>STULZ AIR TECHNOLOGY SYSTEMS INC</t>
  </si>
  <si>
    <t>FILTER,AIR, 18" X 24" X 4", PLEATED ELEMENT, 40%</t>
  </si>
  <si>
    <t>TOTAL FILTRATION SERVICES INC</t>
  </si>
  <si>
    <t>FILTER,AIR, 14" X 25" X 2", PLEATED ELEMENT, 40%</t>
  </si>
  <si>
    <t>NEW</t>
  </si>
  <si>
    <t>NUAIRE INC</t>
  </si>
  <si>
    <t>N</t>
  </si>
  <si>
    <t>ABEC INC</t>
  </si>
  <si>
    <t>Z110086</t>
  </si>
  <si>
    <t>Z110097</t>
  </si>
  <si>
    <t>GASKET, 1/8" X 1/2" CS X 64.00" OD, FOR 160 CM, EPDM</t>
  </si>
  <si>
    <t>CENTRAL STATES INDUSTRIAL EQUIPMENTSVC INC</t>
  </si>
  <si>
    <t>LJ STAR INC</t>
  </si>
  <si>
    <t>i.Catalogcode</t>
  </si>
  <si>
    <t>i.ModelNum</t>
  </si>
  <si>
    <t>i.Manufacturer</t>
  </si>
  <si>
    <t>SIEMENS3</t>
  </si>
  <si>
    <t>1855-3C-1</t>
  </si>
  <si>
    <t>EASTERN2</t>
  </si>
  <si>
    <t>NEWMANS2</t>
  </si>
  <si>
    <t>pl.OrderQty</t>
  </si>
  <si>
    <t>r.ReservedQty</t>
  </si>
  <si>
    <t>KIT, REBUILD, FOR SVF-A05AA1A/B SIGHT GLASS</t>
  </si>
  <si>
    <t>MXINTADM</t>
  </si>
  <si>
    <t>Z104599</t>
  </si>
  <si>
    <t>Z104607</t>
  </si>
  <si>
    <t>GASKET,SPIRAL WOUND, 1" PIPE, 150 LB, 304 SS WINDING, FLEXITALLIC</t>
  </si>
  <si>
    <t>GASKET,SPIRAL WOUND, 1-1/2" PIPE, 150 LB, FLEXITALLIC, PCCS, 304 SS WINDING</t>
  </si>
  <si>
    <t>BELT, V, W .5 INCH, LEN 54.3 INCH, T .344 INCH, EXHAUST FAN, A52</t>
  </si>
  <si>
    <t>Z100170</t>
  </si>
  <si>
    <t>Z100174</t>
  </si>
  <si>
    <t>BELT,V, B41, 44" OUTSIDE CIRCUM, 0.65625" TOP WD, 0.4375" THK</t>
  </si>
  <si>
    <t>B41</t>
  </si>
  <si>
    <t>FILTER, AIR, 20" X 25" X 2", 60% EFFICIENT (MERV II)</t>
  </si>
  <si>
    <t>Z104959</t>
  </si>
  <si>
    <t>USPE70133</t>
  </si>
  <si>
    <t>40RX-G-1</t>
  </si>
  <si>
    <t>40RX-G-2</t>
  </si>
  <si>
    <t>Z120358</t>
  </si>
  <si>
    <t>GASKET, SCREEN, 2", 10 MESH, USP CLASS VI, EPDM, COMPOUND 6C.4, APPLICATION 6C.6</t>
  </si>
  <si>
    <t>Z120482</t>
  </si>
  <si>
    <t>Z129125</t>
  </si>
  <si>
    <t>Parts Status</t>
  </si>
  <si>
    <t>Z01230</t>
  </si>
  <si>
    <t>CAP, PORT, 4", 316L SS, 240/EP</t>
  </si>
  <si>
    <t>16AMP-4-316L-PM</t>
  </si>
  <si>
    <t>BELT,V, A32, 34" OUTSIDE CIRCUM, 0.500" TOP WD, 0.3125" THK</t>
  </si>
  <si>
    <t>A32</t>
  </si>
  <si>
    <t>Z110094</t>
  </si>
  <si>
    <t>Order Status</t>
  </si>
  <si>
    <t>No WOs requiring this part</t>
  </si>
  <si>
    <t>FILTER, 10 MICRON, PRETREATMENT, 20"</t>
  </si>
  <si>
    <t>r.RequestedDate</t>
  </si>
  <si>
    <t>r.RequiredDate</t>
  </si>
  <si>
    <t>p.DisplayName</t>
  </si>
  <si>
    <t>p2.DisplayName</t>
  </si>
  <si>
    <t>w.WONum</t>
  </si>
  <si>
    <t>w.TargCompDate</t>
  </si>
  <si>
    <t>RIBalance</t>
  </si>
  <si>
    <t>OtherBalance</t>
  </si>
  <si>
    <t>RIAfterDemand</t>
  </si>
  <si>
    <t>RIAfterOrder</t>
  </si>
  <si>
    <t>OrderLate</t>
  </si>
  <si>
    <t>PartsStatus</t>
  </si>
  <si>
    <t>Z Number Description</t>
  </si>
  <si>
    <t xml:space="preserve">Reserved Qty </t>
  </si>
  <si>
    <t xml:space="preserve"> Min Level</t>
  </si>
  <si>
    <t xml:space="preserve"> Max Level</t>
  </si>
  <si>
    <t>Order Qty</t>
  </si>
  <si>
    <t>Last Issue Date</t>
  </si>
  <si>
    <t xml:space="preserve">Issue YTD </t>
  </si>
  <si>
    <t>Issue 1 Yr Ago</t>
  </si>
  <si>
    <t>Delivery Time</t>
  </si>
  <si>
    <t xml:space="preserve">Assigned To  </t>
  </si>
  <si>
    <t>WO Num</t>
  </si>
  <si>
    <t>Work Type</t>
  </si>
  <si>
    <t>Category</t>
  </si>
  <si>
    <t>Repairable</t>
  </si>
  <si>
    <t>PCS</t>
  </si>
  <si>
    <t>Catalog Code</t>
  </si>
  <si>
    <t>Lot Type</t>
  </si>
  <si>
    <t>Model Number</t>
  </si>
  <si>
    <t>WO Description</t>
  </si>
  <si>
    <t>w.Description</t>
  </si>
  <si>
    <t>Asset Number</t>
  </si>
  <si>
    <t>w.AssetNum</t>
  </si>
  <si>
    <t>Location</t>
  </si>
  <si>
    <t>w.Location</t>
  </si>
  <si>
    <t>Craft</t>
  </si>
  <si>
    <t>w.Craft</t>
  </si>
  <si>
    <t>CCD</t>
  </si>
  <si>
    <t>w.CCD</t>
  </si>
  <si>
    <t>Safety Crit</t>
  </si>
  <si>
    <t>w.SafetyCrit</t>
  </si>
  <si>
    <t>Classifi- cation</t>
  </si>
  <si>
    <t>w.Classification</t>
  </si>
  <si>
    <t>WO Status</t>
  </si>
  <si>
    <t>w.Status</t>
  </si>
  <si>
    <t>WO Status Date</t>
  </si>
  <si>
    <t>w.StatusDate</t>
  </si>
  <si>
    <t>WSCHD</t>
  </si>
  <si>
    <t>MM</t>
  </si>
  <si>
    <t>LEVEL_1</t>
  </si>
  <si>
    <t>WPARTS</t>
  </si>
  <si>
    <t>PUO</t>
  </si>
  <si>
    <t>LEVEL_3</t>
  </si>
  <si>
    <t>LEVEL_2</t>
  </si>
  <si>
    <t>w.ReportDate</t>
  </si>
  <si>
    <t>InvReserve Request Date</t>
  </si>
  <si>
    <t>InvReserve Required Date</t>
  </si>
  <si>
    <t>WO Report Date</t>
  </si>
  <si>
    <t>WO Change Date</t>
  </si>
  <si>
    <t>WO Targ Comp Date</t>
  </si>
  <si>
    <t>Total Rows:</t>
  </si>
  <si>
    <t>Visible Rows:</t>
  </si>
  <si>
    <t># of distinct work orders:</t>
  </si>
  <si>
    <t># of distinct z numbers:</t>
  </si>
  <si>
    <t># of WOs changed last 24 hrs:</t>
  </si>
  <si>
    <t>CLAMP, 1-1/2", SS, SANITARY, 3 PIECE</t>
  </si>
  <si>
    <t>13MHHS-1.5-S</t>
  </si>
  <si>
    <t>ELBOW:3/4",TRI-CLAMP,316L SS,240/EP,90 DEG, SHORT RADIUS</t>
  </si>
  <si>
    <t>B2CMP-.75-316L-PM</t>
  </si>
  <si>
    <t>ELBOW, 1", TRI-CLAMP, 316L SS, 240/EP, 90 DEG</t>
  </si>
  <si>
    <t>B2CMP-1-316L-PM</t>
  </si>
  <si>
    <t>Z01210</t>
  </si>
  <si>
    <t>ELBOW, 1-1/2", TRI-CLAMP, 316L SS, 240/EP, 90 DEG</t>
  </si>
  <si>
    <t>B2CMP-1.5-316L-PM</t>
  </si>
  <si>
    <t>ELBOW, 2", TRI-CLAMP, SS, 45 DEG</t>
  </si>
  <si>
    <t>ELBOW, 2", TRI-CLAMP, 316L SS, 240/EP, 90 DEG</t>
  </si>
  <si>
    <t>B2CMP-2-316L-PM</t>
  </si>
  <si>
    <t>CAP, PORT, 2", 316L SS, 240/EP</t>
  </si>
  <si>
    <t>Z01229</t>
  </si>
  <si>
    <t>CAP, PORT, 3", 316L SS, 240/EP</t>
  </si>
  <si>
    <t>16AMP3-316L-PM</t>
  </si>
  <si>
    <t>Z01233</t>
  </si>
  <si>
    <t>CAP, END, SZ 0.5 &amp; 0.75 INCH, 316L SS, 240EP</t>
  </si>
  <si>
    <t>16AMP-.75-316L-PM</t>
  </si>
  <si>
    <t>REDUCER,PIPE, CONCENTRIC, 2" X 1-1/2", TC X TC, SS</t>
  </si>
  <si>
    <t>REDUCER,PIPE, CONCENTRIC, 1-1/2" X 1", TRI-CLAMP, 316L SS, 240/EP</t>
  </si>
  <si>
    <t>B31-14MP-1.5X1-316L-PM</t>
  </si>
  <si>
    <t>REDUCER, PIPE, CONCENTRIC, 1-1/2" X 3/4", TRI-CLAMP, 316L SS, 240/EP, 3" OAL</t>
  </si>
  <si>
    <t>GASKET,SPIRAL WOUND, 3/4" PIPE, 150 LB, FLEXITALLIC, PCCS, 304 SS WINDING</t>
  </si>
  <si>
    <t>GASKET,SPIRAL WOUND, 3" PIPE, 150 LB, 304 SS WINDING, FLEXITALLIC</t>
  </si>
  <si>
    <t>GASKET,SPIRAL WOUND, 4" PIPE, 150 LB, FLEXITALLIC, PCCS, 304 SS WINDING</t>
  </si>
  <si>
    <t>FILTER,AIR, 20" SQ X 2" THK, PLEATED ELEMENT, 30%</t>
  </si>
  <si>
    <t>BELT, V, W .5 INCH, LEN 31 INCH, T .3125 INCH, A29</t>
  </si>
  <si>
    <t>A29</t>
  </si>
  <si>
    <t>Z05085</t>
  </si>
  <si>
    <t>KIT, REBUILD, SS 316, FOR 1/2" , 3/4" BT6-BT6F-BTM7 TRAP, CONTAINS ELEMENT , CLIP ASSEMBLY</t>
  </si>
  <si>
    <t>BELT, W 0.500 TOP WD INCHES, LEN 26 OUTSIDE CIRCUM INCHES, V, 0.3125" THK</t>
  </si>
  <si>
    <t>A24</t>
  </si>
  <si>
    <t>FILTER, 5 MICRON, PRETREATMENT, 20"</t>
  </si>
  <si>
    <t>Z101170</t>
  </si>
  <si>
    <t>FILTER, AIR, HVAC, 24 INCH SQ X 12 INCH THK, DURAFIL, 95% EFFIC.</t>
  </si>
  <si>
    <t>VALVE,GATE, 3", 150 LB, FLANGED, CARBON STEEL BODY</t>
  </si>
  <si>
    <t>Z102618</t>
  </si>
  <si>
    <t>23566-00</t>
  </si>
  <si>
    <t>STRIP, MINNCARE, RESIDUAL TEST</t>
  </si>
  <si>
    <t>Z106058</t>
  </si>
  <si>
    <t>Z108069</t>
  </si>
  <si>
    <t>PLATE,WALL, DUPLEX RECEPTACLE, 1 GANG, WEATHERPROOF, COVER</t>
  </si>
  <si>
    <t>42RX-G-0.75</t>
  </si>
  <si>
    <t>Z120336</t>
  </si>
  <si>
    <t>GASKET, ENVELOPE, 1", USP CLASS VI, EPDM/PTFE, COMPOUND 6C.2 AND 6C.4, APPLICATION 6C.6</t>
  </si>
  <si>
    <t>40RX-GR-E-1</t>
  </si>
  <si>
    <t>Z128936</t>
  </si>
  <si>
    <t>USP-346-4749</t>
  </si>
  <si>
    <t>Z129399</t>
  </si>
  <si>
    <t>238PEROXSIL-VI-RED</t>
  </si>
  <si>
    <t>US FILTER</t>
  </si>
  <si>
    <t>PHOENIX</t>
  </si>
  <si>
    <t>Z108653</t>
  </si>
  <si>
    <t>STEAM VALVE BRASS(2 )</t>
  </si>
  <si>
    <t>599-03062</t>
  </si>
  <si>
    <t>BELT,V, B38, 41" OUTSIDE CIRCUM, 0.65625" TOP WD, 0.4375" THK</t>
  </si>
  <si>
    <t>B38</t>
  </si>
  <si>
    <t>APOLLO</t>
  </si>
  <si>
    <t>IdentifyNoProblFromReserve</t>
  </si>
  <si>
    <t>Scans the Reserved worksheet and calculates the remaining inventory after reserve.  If the remaining balance equals or exceeds the minimum stocking level, enters "Sufficient Inventory" in Parts Status column (AP).</t>
  </si>
  <si>
    <t>Order_Comments</t>
  </si>
  <si>
    <t>Order_Status</t>
  </si>
  <si>
    <t>Item Num</t>
  </si>
  <si>
    <t>PO Num</t>
  </si>
  <si>
    <t xml:space="preserve"> PO Description</t>
  </si>
  <si>
    <t>Item Number Description</t>
  </si>
  <si>
    <t>PO Line</t>
  </si>
  <si>
    <t xml:space="preserve"> Purchase Agent</t>
  </si>
  <si>
    <t>Order Date</t>
  </si>
  <si>
    <t>Required Date</t>
  </si>
  <si>
    <t>PO Status</t>
  </si>
  <si>
    <t xml:space="preserve"> Ven Delivery Date</t>
  </si>
  <si>
    <t>Model Num</t>
  </si>
  <si>
    <t>Requested By</t>
  </si>
  <si>
    <t>Rows where Vendor Delivery Date is later than Required:</t>
  </si>
  <si>
    <t>IdentifyOrderStatus</t>
  </si>
  <si>
    <t>On Order</t>
  </si>
  <si>
    <t>OnOrder</t>
  </si>
  <si>
    <t>Compares Orders to Reserved - if existing inventory does not cover reserve, then looks for  orders.  Identifies if orders will arrive before required.  Calculates balances after reserved and orders.</t>
  </si>
  <si>
    <t>Scans the reserve list.  Flags those items which have a negative balance after reserve and do not have anything on order.</t>
  </si>
  <si>
    <t>FillInRIBalanceAfterOrder</t>
  </si>
  <si>
    <t>Arrival
Date</t>
  </si>
  <si>
    <t>items on order:</t>
  </si>
  <si>
    <t>insufficient now:</t>
  </si>
  <si>
    <t>insufficient at required date:</t>
  </si>
  <si>
    <t>insufficient after orders:</t>
  </si>
  <si>
    <t>Order Status for Parts with exceptions</t>
  </si>
  <si>
    <t>Part Description</t>
  </si>
  <si>
    <t>ABC</t>
  </si>
  <si>
    <t>Bin #</t>
  </si>
  <si>
    <t>Z #</t>
  </si>
  <si>
    <t>Last Issued</t>
  </si>
  <si>
    <t>CCF</t>
  </si>
  <si>
    <t>RI Balance</t>
  </si>
  <si>
    <t>Reserved</t>
  </si>
  <si>
    <t>Issued YTD</t>
  </si>
  <si>
    <t>Max</t>
  </si>
  <si>
    <t>Min</t>
  </si>
  <si>
    <t>Current Order Qty</t>
  </si>
  <si>
    <t>Part Order Quantity</t>
  </si>
  <si>
    <t>Assigned To</t>
  </si>
  <si>
    <t>Updates the Parts worksheet</t>
  </si>
  <si>
    <t>ExtractParts</t>
  </si>
  <si>
    <t>WO Targ Start Date</t>
  </si>
  <si>
    <t>It is important to note that the WO Target Start Date is being used to determine if a part arrives on time or late, not the Inventory Reserve Required Date</t>
  </si>
  <si>
    <t>401.996.3631</t>
  </si>
  <si>
    <t>ELBOW, 1/2", TRI-CLAMP, 316L SS, 240/EP, 90 DEG</t>
  </si>
  <si>
    <t>B2CMP-.5-316L-PM</t>
  </si>
  <si>
    <t>TEE, 3/4", TRI-CLAMP, SS</t>
  </si>
  <si>
    <t>B7MP-.75-316L-PM</t>
  </si>
  <si>
    <t>TEE, 1", TRI-CLAMP, SS</t>
  </si>
  <si>
    <t>TEE, 2", TRI-CLAMP, SS</t>
  </si>
  <si>
    <t>A7CCC2"TC</t>
  </si>
  <si>
    <t>REDUCER, CONCENTRIC, SZ 2 X 1 INCH, 316L SS</t>
  </si>
  <si>
    <t>B31-2X1-316L-PM</t>
  </si>
  <si>
    <t>PULLEY, 2 GROOVE, VAR, BORED 4.3" - 5.5" PITCH DIA</t>
  </si>
  <si>
    <t>PULV25522</t>
  </si>
  <si>
    <t>Z110122</t>
  </si>
  <si>
    <t>BALLAST, DIMMING, T5 SINGLE LAMP, 120V, 54W</t>
  </si>
  <si>
    <t>H3DT554CU110</t>
  </si>
  <si>
    <t>Z128555</t>
  </si>
  <si>
    <t>FLANDERS CORPDBA FLANDERS FILTERS INC</t>
  </si>
  <si>
    <t>VALVE,BALL, 1 PIECE, 1", SW, BRASS BODY</t>
  </si>
  <si>
    <t>70-205-01</t>
  </si>
  <si>
    <t>GAUGE,PRESSURE, 0-160 PSI RANGE, 2-1/2" DIAL, 1/4" NPT, 304 SS CASE, 316 SS TUBE, 316 SS, LOWER, NON FILLED</t>
  </si>
  <si>
    <t>25-1009SW-02L 160</t>
  </si>
  <si>
    <t>ELBOW, 1-1/2", TRI-CLAMP, SS, 45 DEG</t>
  </si>
  <si>
    <t>2KMP-1.5</t>
  </si>
  <si>
    <t>FERRULE, TC-AW LONG, 3", SS, 240EP</t>
  </si>
  <si>
    <t>B7RMPS-1X.5-316L-PM</t>
  </si>
  <si>
    <t>REDUCER,PIPE, ECCENTRIC, 1" X 1/2", TC X TC, 316L SS, FINISH ID 15RA, FINISH OD ANNEALED</t>
  </si>
  <si>
    <t>B32-14MP-1X.5-316L-PM</t>
  </si>
  <si>
    <t>ELBOW,TUBE ADAPTER, 1/4", MNPT, TUBE</t>
  </si>
  <si>
    <t>KQL07-35S</t>
  </si>
  <si>
    <t>BELT, V, W .5 INCH, LEN 32 INCH, T .3125 INCH, A30, STATIC DISSIPATING</t>
  </si>
  <si>
    <t>FILTER, AIR, W 24 INCH, H 72 INCH, D 6 INCH</t>
  </si>
  <si>
    <t>Z100021</t>
  </si>
  <si>
    <t>F-235-D120-VP</t>
  </si>
  <si>
    <t>PULLEY, 2 GROOVE, FIXED, BUSHED 7.4" PITCH</t>
  </si>
  <si>
    <t>SWITCH, ELECTROSWITCH TYPE 86 / 86T LOCK OUT SWITCH</t>
  </si>
  <si>
    <t>7830K</t>
  </si>
  <si>
    <t>Status</t>
  </si>
  <si>
    <t>i.Status</t>
  </si>
  <si>
    <t>LOCK OUT</t>
  </si>
  <si>
    <t>ACTIVE</t>
  </si>
  <si>
    <t>GASKET, 0.75", USP CLASS VI, TEFLON</t>
  </si>
  <si>
    <t>42MP-G-.75</t>
  </si>
  <si>
    <t>OBSOLETE</t>
  </si>
  <si>
    <t>GASKET, FDA SANITARY, SZ 1 INCH, TEFLON, CLASS VI</t>
  </si>
  <si>
    <t>GASKET, FDA SANITARY, SZ 1.5 INCH, TEFLON, CLASS VI, TRI-CLAMP</t>
  </si>
  <si>
    <t>40RX-G-1-1/2</t>
  </si>
  <si>
    <t>GASKET, FDA SANITARY, SZ 2 INCH, TEFLON, CLASS VI, TRI-CLAMP</t>
  </si>
  <si>
    <t>40MP-G-2</t>
  </si>
  <si>
    <t>GASKET, SZ 2.5 INCH, TEFLON, CLASS VI, SANITARY</t>
  </si>
  <si>
    <t>40MPG-250</t>
  </si>
  <si>
    <t>GASKET, SZ 3 INCH, TEFLON, CLASS VI, SANITARY</t>
  </si>
  <si>
    <t>40MP-G-3</t>
  </si>
  <si>
    <t>GASKET, ENVELOPE, SZ 3 INCH, TEFLON/EPDM, CLASS VI</t>
  </si>
  <si>
    <t>40MP-GR-3"</t>
  </si>
  <si>
    <t>0-A40MP-GR3</t>
  </si>
  <si>
    <t>INACTIVE</t>
  </si>
  <si>
    <t>RI_Balance</t>
  </si>
  <si>
    <t>1st PO Number</t>
  </si>
  <si>
    <t>This color indicates multiple rows for same part, the number displayed is repeated. This is required to allow sorting.   If there is more than one PO, only the first is listed to allow the hyperlink to work. Right click to see all.</t>
  </si>
  <si>
    <t>NEWMAN SANITARY GASKET</t>
  </si>
  <si>
    <t>CHRISTOPHER STENNING</t>
  </si>
  <si>
    <t>Include Parts worksheet in update:</t>
  </si>
  <si>
    <t>Yes</t>
  </si>
  <si>
    <t>TEE, REDUCING, 1" X 1" X 1/2", TRI-CLAMP, 316L SS, 15RA</t>
  </si>
  <si>
    <t>Z106012</t>
  </si>
  <si>
    <t>9210-0450-05</t>
  </si>
  <si>
    <t>EVOQUA WATER TECHNOLOGIES</t>
  </si>
  <si>
    <t>PROBE, GLASS, STNDS PH ELECTRODE MODEL F-235</t>
  </si>
  <si>
    <t>CAMFIL FARR CO.</t>
  </si>
  <si>
    <t>SQUARE D</t>
  </si>
  <si>
    <t>WPCOND</t>
  </si>
  <si>
    <t>AVANTOR FLUID HANDLING LLC</t>
  </si>
  <si>
    <t>BDI INC</t>
  </si>
  <si>
    <t>GATES</t>
  </si>
  <si>
    <t>FLEXITALLIC</t>
  </si>
  <si>
    <t>40RXES0200</t>
  </si>
  <si>
    <t>Z128464</t>
  </si>
  <si>
    <t>PROBE, PH, 120MM LG, INPRO 3253, TEFLON</t>
  </si>
  <si>
    <t>PUROLATOR PRODUCTS</t>
  </si>
  <si>
    <t>FLANDERS FILTERS INC.</t>
  </si>
  <si>
    <t>REDUCER</t>
  </si>
  <si>
    <t>EURO-TRIX</t>
  </si>
  <si>
    <t>FILTER,AIR, 24" SQ X 2" THK, PLEATED ELEMENT, MERV 8A EFFICIENT, UL-900 RATED</t>
  </si>
  <si>
    <t>ITT SHEROTEC</t>
  </si>
  <si>
    <t>Z111926</t>
  </si>
  <si>
    <t>DIAPHRAGM, SZ 2 INH, PLATINUM CURE SILICONE</t>
  </si>
  <si>
    <t>NA51/26</t>
  </si>
  <si>
    <t xml:space="preserve"> pl.ReqDeliveryDate</t>
  </si>
  <si>
    <t xml:space="preserve"> pl.VenDeliveryDate</t>
  </si>
  <si>
    <t>6A142</t>
  </si>
  <si>
    <t>A16C-2</t>
  </si>
  <si>
    <t>A61C-3</t>
  </si>
  <si>
    <t>TEG16AL-5/75-PM</t>
  </si>
  <si>
    <t>B7MP-1"-316L-PM</t>
  </si>
  <si>
    <t>OLD# B31-14MP-2X1.5-316L-PM</t>
  </si>
  <si>
    <t>TEG31CC6L1.5X.75-PD</t>
  </si>
  <si>
    <t>A52</t>
  </si>
  <si>
    <t>ASHCROFT</t>
  </si>
  <si>
    <t>TRI-CLOVER, SUBSIDIARY OF ALFA LAVAL</t>
  </si>
  <si>
    <t>ALPHA LAVAL</t>
  </si>
  <si>
    <t>SMC CORPORATION OF AMERICA</t>
  </si>
  <si>
    <t>NUAIRE</t>
  </si>
  <si>
    <t>MINNTECHFILTRATION TECH GROUP</t>
  </si>
  <si>
    <t>CRANE CO</t>
  </si>
  <si>
    <t>STULZ GMBH HUMIDIFICATION</t>
  </si>
  <si>
    <t>Commodity Group</t>
  </si>
  <si>
    <t>t.PCS</t>
  </si>
  <si>
    <t>t.CommodityGroup</t>
  </si>
  <si>
    <t>ETVPS</t>
  </si>
  <si>
    <t>MAINT</t>
  </si>
  <si>
    <t>MROSUP</t>
  </si>
  <si>
    <t>Only 1% are repairable</t>
  </si>
  <si>
    <t>MROELE</t>
  </si>
  <si>
    <t>SHEILA CORSE</t>
  </si>
  <si>
    <t>O-RING, RED, VQM, IND STD 238, APPLICATION 6C.7, SILICONE</t>
  </si>
  <si>
    <t>ALFA LAVAL INC</t>
  </si>
  <si>
    <t>SPIRAXS1</t>
  </si>
  <si>
    <t>RMS Flag</t>
  </si>
  <si>
    <t>Avg. Cost</t>
  </si>
  <si>
    <t>Stand. Cost</t>
  </si>
  <si>
    <t>i.RMS</t>
  </si>
  <si>
    <t>i.AvgCost</t>
  </si>
  <si>
    <t>i.StandCost</t>
  </si>
  <si>
    <t>WO NOTES</t>
  </si>
  <si>
    <t>w.TargStartDate</t>
  </si>
  <si>
    <t>PONumber</t>
  </si>
  <si>
    <t>ArrivalDate</t>
  </si>
  <si>
    <t>Targ_45</t>
  </si>
  <si>
    <t>Arr_Comp_45</t>
  </si>
  <si>
    <t>OrderDate</t>
  </si>
  <si>
    <t>w.NOTESWO</t>
  </si>
  <si>
    <t>Cate-gory</t>
  </si>
  <si>
    <t>WO Targ Comp. - 45</t>
  </si>
  <si>
    <t>Arrival Date - (Comp. - 45)</t>
  </si>
  <si>
    <t>No Arrival Date</t>
  </si>
  <si>
    <t>NEWMAN SANITARY GASKET COMPANY |</t>
  </si>
  <si>
    <t>FW WEBB CO |</t>
  </si>
  <si>
    <t>ALFALAV1</t>
  </si>
  <si>
    <t>WO Location</t>
  </si>
  <si>
    <t>Labor Group</t>
  </si>
  <si>
    <t>p.Location</t>
  </si>
  <si>
    <t>p.Labor</t>
  </si>
  <si>
    <t>NEGATIVE BALANCE NO ORDERS</t>
  </si>
  <si>
    <t>ALEXANDREA TONDREAU</t>
  </si>
  <si>
    <t>STRIP, MINNCARE, PLASTIC, 1 PERCENT TEST, MAR COR MINNCARE 1% TEST, VIAL OF 100 STRIPS (CANADIAN PART NO. 78339-000)</t>
  </si>
  <si>
    <t>M100141352</t>
  </si>
  <si>
    <t>INTERNAL TRANSFER - AWM TO ARI</t>
  </si>
  <si>
    <t>TRICLOV1</t>
  </si>
  <si>
    <t>1800080</t>
  </si>
  <si>
    <t>81620000</t>
  </si>
  <si>
    <t>01737631</t>
  </si>
  <si>
    <t>HV-5264-221 LEAKS-BY SLIGHTLY. REBUILD / REPLACE AS NECESSARY.</t>
  </si>
  <si>
    <t>509283</t>
  </si>
  <si>
    <t>47XUF-3</t>
  </si>
  <si>
    <t>J. Serdakowski - 03/14/2022</t>
  </si>
  <si>
    <t>ROSEMOU1</t>
  </si>
  <si>
    <t>C3865-2565</t>
  </si>
  <si>
    <t>GRANITE CITY ELECTRIC SUPPLY | ------   REF QUOTE # S008643991   ---   PLEASE EXPEDITE IF POSSIBLE</t>
  </si>
  <si>
    <t>LUTRON1</t>
  </si>
  <si>
    <t>FERGUSON INDUSTRIAL GROUP</t>
  </si>
  <si>
    <t>M100145931</t>
  </si>
  <si>
    <t>INTERNAL TRANSFER PO - TOS01 TO RIS01</t>
  </si>
  <si>
    <t>C3865-3238</t>
  </si>
  <si>
    <t>BAG, REF# 516 (RETAINS 99.7% @ 3 MICRONS VACUUM DISPOSABLE P</t>
  </si>
  <si>
    <t>E3865-1386</t>
  </si>
  <si>
    <t>NILFISK ADVANCE INC |</t>
  </si>
  <si>
    <t>NILFISK1</t>
  </si>
  <si>
    <t>RING, JOINT, EPDM, COVER PLATE, EPDM USP CLASS VI, COMPRESSION JOINT RING</t>
  </si>
  <si>
    <t>BRYAN COLBURN</t>
  </si>
  <si>
    <t>SENSOR, PH/ORP, PT 100, TITANIUM TUBE, LOW RESISTANCE GLASS,</t>
  </si>
  <si>
    <t>52002567</t>
  </si>
  <si>
    <t>FILTER SALES AND SVC INC</t>
  </si>
  <si>
    <t>E3865-2607</t>
  </si>
  <si>
    <t>FISHER SCIENTIFIC | -----   REF QUOTE # 3104-7371-39</t>
  </si>
  <si>
    <t>E3865-2978</t>
  </si>
  <si>
    <t>POND TECHNICAL SALES INC | -----   REF QUOTE # QA35525</t>
  </si>
  <si>
    <t>E3865-3155</t>
  </si>
  <si>
    <t>FW WEBB CO | REF QUOTE#: 81005470</t>
  </si>
  <si>
    <t>KIT, MECHANICAL SEAL, SX4 SERIES PUMP, KIT CONTAINS ONE OF E</t>
  </si>
  <si>
    <t>E3865-3161</t>
  </si>
  <si>
    <t>WOLSELEY INDUSTRIAL F2850 | REF QUOTE#: B510969</t>
  </si>
  <si>
    <t>9630088497</t>
  </si>
  <si>
    <t>9630070401</t>
  </si>
  <si>
    <t>CERT</t>
  </si>
  <si>
    <t>LESER1</t>
  </si>
  <si>
    <t>WAUKESH1</t>
  </si>
  <si>
    <t>O-RING, SHAFT SEAL, ID 1.8125 INH, OD 2 INH, W 0.09375 INH,</t>
  </si>
  <si>
    <t>E3865-3308</t>
  </si>
  <si>
    <t>PERRIGO INC |</t>
  </si>
  <si>
    <t>125321</t>
  </si>
  <si>
    <t>CAP, PORT, 6", 316L SS, 240/EP</t>
  </si>
  <si>
    <t>16AMP-6-316L-PM</t>
  </si>
  <si>
    <t>OPTEKDA1</t>
  </si>
  <si>
    <t>554805</t>
  </si>
  <si>
    <t>CAMFILF1</t>
  </si>
  <si>
    <t>AHU-2 IN CI IS LEAKING WATER FROM GAS COMPARTMENT. INVESTIGATE/REPAIR OR REPLACE AS NECESSARY. DRAIN LINE FROM VENT MAY BE COMPRIMISED. CHANGE ALL AIR FILTERS IN UNIT AS SOME WERE COLLAPSED.</t>
  </si>
  <si>
    <t>W2T856216</t>
  </si>
  <si>
    <t>SCREEN, LAYERED MESH, 316L SS, 160 CM, BOTTOM, O/D 1611.60MM</t>
  </si>
  <si>
    <t>F3865-944</t>
  </si>
  <si>
    <t>ROCKY MOUNTAIN PROCESS |</t>
  </si>
  <si>
    <t>110706</t>
  </si>
  <si>
    <t>GBOPP1</t>
  </si>
  <si>
    <t>F3865-947</t>
  </si>
  <si>
    <t>F3865-948</t>
  </si>
  <si>
    <t>SCREEN, LAYERED MESH, 316L SS, 160 CM, TOP, O/D 1592.4 MM X</t>
  </si>
  <si>
    <t>110705</t>
  </si>
  <si>
    <t>NEWMANS1</t>
  </si>
  <si>
    <t>826736</t>
  </si>
  <si>
    <t>826739</t>
  </si>
  <si>
    <t>826743</t>
  </si>
  <si>
    <t>800779</t>
  </si>
  <si>
    <t>95812</t>
  </si>
  <si>
    <t>95751</t>
  </si>
  <si>
    <t>6809705</t>
  </si>
  <si>
    <t>95001</t>
  </si>
  <si>
    <t>PLEASE REMOVE CONDENSATE PUMP TO ALLOW FOR CREATION OF MARK-UP TEMPLATE.  TEMPLATE WILL BE USED TO ASSIST WITH NEW FLANGE MANUFACTURING TO ALLOW FOR RIGHT THE FIRST TIME ACTIVITIES.  TEAM TO INCLUDE RYAN/PAUL/HAWKINS MACHINE/JOHN OLIVER AND TOM F.</t>
  </si>
  <si>
    <t>95046</t>
  </si>
  <si>
    <t>REPAIR BSC AS UNIT CANNOT MEET LOW INFLOW AIR VELOCITY CRITIERIA.  REMOVE/REPLACE FILTERS AS NECESSARY AND RE-TAKE CERTIFICATION READINGS</t>
  </si>
  <si>
    <t>CMCERT</t>
  </si>
  <si>
    <t>149354</t>
  </si>
  <si>
    <t>O-RING, PLATINUM CURE SILICONE, CLASS VI, IND STD 346, COMPO</t>
  </si>
  <si>
    <t>F3865-1228</t>
  </si>
  <si>
    <t>NEWMAN SANITARY GASKET CO | QUOTE # 0056428</t>
  </si>
  <si>
    <t>F3865-1270</t>
  </si>
  <si>
    <t>BROADLEY JAMES CORP | REF QUOTE#: QUO5426</t>
  </si>
  <si>
    <t>BROADLE1</t>
  </si>
  <si>
    <t>PERFORM JP: 141604 ON ASSET 127148.</t>
  </si>
  <si>
    <t>127148</t>
  </si>
  <si>
    <t>SOLUTION, TURBIDITY, 450PPM; 1.0? M MM STABILIZED POLYMER SUSPENSION 450 PPM NOM. 500 ML</t>
  </si>
  <si>
    <t>F3865-1348</t>
  </si>
  <si>
    <t>OPTEK DANULAT INC | REF QUOTE: USAQ45428</t>
  </si>
  <si>
    <t>REPAIR OR REPLACE TV_5102_01, THE BELIMO VALVE FOR HUMIDIFICATION IS NOT OPENING AND CAUSING LOW HUMIDITY ALARMS. THIS WILL REQUIRED ELECTRICAL SUPPORT. VALVE IS SHOWING OPEN ON SIEMEN'S BUT CLOSED IN THE FIELD.</t>
  </si>
  <si>
    <t>826741</t>
  </si>
  <si>
    <t>826744</t>
  </si>
  <si>
    <t>826740</t>
  </si>
  <si>
    <t>F3865-1448</t>
  </si>
  <si>
    <t>SIEMENS HEALTHCARE DIAGNOSTICS | REF QUOTE#: B17 - 2002182925</t>
  </si>
  <si>
    <t>Committed to WO #71945974</t>
  </si>
  <si>
    <t>554801</t>
  </si>
  <si>
    <t>97788</t>
  </si>
  <si>
    <t>97787</t>
  </si>
  <si>
    <t>913453</t>
  </si>
  <si>
    <t>100635</t>
  </si>
  <si>
    <t>533240</t>
  </si>
  <si>
    <t>533241</t>
  </si>
  <si>
    <t>533235</t>
  </si>
  <si>
    <t>533234</t>
  </si>
  <si>
    <t>533239</t>
  </si>
  <si>
    <t>533238</t>
  </si>
  <si>
    <t>533237</t>
  </si>
  <si>
    <t>533236</t>
  </si>
  <si>
    <t>533218</t>
  </si>
  <si>
    <t>Committed to WO #72070760</t>
  </si>
  <si>
    <t>VALVE,RELIEF, 1", TRI-CLAMP INLET, 1-1/2", 150 PSI, 316L SS</t>
  </si>
  <si>
    <t>F3865-1582</t>
  </si>
  <si>
    <t>4834.7704</t>
  </si>
  <si>
    <t>Committed to WO #72302659</t>
  </si>
  <si>
    <t>Order arrives 60 days late for WO #72302659</t>
  </si>
  <si>
    <t>Order arrives 165 days late for WO #72302659</t>
  </si>
  <si>
    <t>F3865-1706</t>
  </si>
  <si>
    <t>EASTERN RIVERS INC |</t>
  </si>
  <si>
    <t>EMD MILLIPORE CORP |</t>
  </si>
  <si>
    <t>101035</t>
  </si>
  <si>
    <t>101037</t>
  </si>
  <si>
    <t>533219</t>
  </si>
  <si>
    <t>533224</t>
  </si>
  <si>
    <t>UNIT IS TRIPPING OFF ON A PRE-HEAT FAILURE ALARM. TROUBLE SHOOT AND REPAIR AS NECESSARY. THE BELTS ALSO NEED TO BE ADJUSTED.</t>
  </si>
  <si>
    <t>F3865-1766</t>
  </si>
  <si>
    <t>FILTER SALES &amp; SERVICE INC | REF QUOTE#: 11176097</t>
  </si>
  <si>
    <t>855080009</t>
  </si>
  <si>
    <t>FILTER  0.12 MICRON  REPLACEMENT (RETAINS 99.999%)  ULPA CAR</t>
  </si>
  <si>
    <t>F3865-1779</t>
  </si>
  <si>
    <t>NILFISK ADVANCE INC | REF QUOTE#: 101028204</t>
  </si>
  <si>
    <t>MODULE, SPEED CONTROL, DOOR CLOSING</t>
  </si>
  <si>
    <t>F3865-1776</t>
  </si>
  <si>
    <t>DORMAKABA USA INC BOSTON | REF QUOTE#: 1750038007</t>
  </si>
  <si>
    <t>3428</t>
  </si>
  <si>
    <t>F3865-1777</t>
  </si>
  <si>
    <t>GRANITE CITY ELECTRIC SUPPLY | REF QUOTE#: S009582213</t>
  </si>
  <si>
    <t>CA8GV</t>
  </si>
  <si>
    <t>PASS&amp;SE1</t>
  </si>
  <si>
    <t>O-RING, EPDM, 210, USP CLASS VI, COMPOUND 6C.4, APPLICATION</t>
  </si>
  <si>
    <t>F3865-1790</t>
  </si>
  <si>
    <t>NEWMAN SANITARY GASKET CO | -- QUOTE # 0057455 --</t>
  </si>
  <si>
    <t>SENSOR, EC, RNG 1 TO 300 PPM, DRAGER SENSOR H2O2 HYDROGEN PE</t>
  </si>
  <si>
    <t>F3865-1784</t>
  </si>
  <si>
    <t>DRAEGER INC | REF QUOTE#: DRG-010424-MLZ-FER</t>
  </si>
  <si>
    <t>DRAEGER1</t>
  </si>
  <si>
    <t>F3865-1796</t>
  </si>
  <si>
    <t>GARLOCK HYGIENIC TECHNOLOGIES | QUOTE # Q57733</t>
  </si>
  <si>
    <t>RUBBERF1</t>
  </si>
  <si>
    <t>Committed to WO #72320995</t>
  </si>
  <si>
    <t>Committed to WO #71624825</t>
  </si>
  <si>
    <t>F3865-1818</t>
  </si>
  <si>
    <t>NOVASEP1</t>
  </si>
  <si>
    <t>Report generated at 1/9/2024 2:01:54 PM by jserdako</t>
  </si>
  <si>
    <t>Report generated at 1/9/2024 2:02:02 PM by jserdako on USLV-PAPP-MAT01</t>
  </si>
  <si>
    <t>Committed to WO #71628279</t>
  </si>
  <si>
    <t>Lasted updated at 1/9/2024 2:03:56 PM</t>
  </si>
  <si>
    <t>AutoSoft Planner &amp; Buyer Report Version 8.02</t>
  </si>
  <si>
    <t>XX-MP-02</t>
  </si>
  <si>
    <t>XX00566012PSV123527</t>
  </si>
  <si>
    <t>XX-MM-09</t>
  </si>
  <si>
    <t>XX00566012PSV123527 - PM - VALVE,PRESSURE SAFETY</t>
  </si>
  <si>
    <t>XX00566015PSV128615</t>
  </si>
  <si>
    <t>XX00566015PSV128615 - PM - VALVE,PRESSURE SAFETY</t>
  </si>
  <si>
    <t>XX00566012PSV123522</t>
  </si>
  <si>
    <t>XX00566012PSV123522 - PM - VALVE,PRESSURE SAFETY</t>
  </si>
  <si>
    <t>XX00566013PSV126522</t>
  </si>
  <si>
    <t>XX00566013PSV126522 - PM - VALVE,PRESSURE SAFETY</t>
  </si>
  <si>
    <t>XX00566013PSV126527</t>
  </si>
  <si>
    <t>XX00566013PSV126527 - PM - VALVE,PRESSURE SAFETY</t>
  </si>
  <si>
    <t>XX00566014PSV124615</t>
  </si>
  <si>
    <t>XX00566014PSV124615 - PM - VALVE,PRESSURE SAFETY</t>
  </si>
  <si>
    <t>XX-MP-03</t>
  </si>
  <si>
    <t>XX00534502AHU510201</t>
  </si>
  <si>
    <t>XX-PUO-06</t>
  </si>
  <si>
    <t>XX00566012SK123500</t>
  </si>
  <si>
    <t>XX00566012SK123500 - PM - SKID</t>
  </si>
  <si>
    <t>XX00518001UNIT001</t>
  </si>
  <si>
    <t>XX00518003X526000</t>
  </si>
  <si>
    <t>XX01434501AHU02</t>
  </si>
  <si>
    <t>XX01434501AHU01</t>
  </si>
  <si>
    <t>XX-PUO-01</t>
  </si>
  <si>
    <t>XX01434501AHU01 - PM - AIR HANDLING UNIT</t>
  </si>
  <si>
    <t>XX00534541EF514104</t>
  </si>
  <si>
    <t>XX00534541EF514104 - PM - FAN,EXHAUST</t>
  </si>
  <si>
    <t>XX00534541EF514103</t>
  </si>
  <si>
    <t>XX00534541EF514103 - PM - FAN,EXHAUST</t>
  </si>
  <si>
    <t>XX00634511EF04</t>
  </si>
  <si>
    <t>XX-PUO-03</t>
  </si>
  <si>
    <t>XX00634511EF04 - PM - FAN,EXHAUST</t>
  </si>
  <si>
    <t>XX01034501EF510101</t>
  </si>
  <si>
    <t>XX01034501EF510101 - PM - FAN,EXHAUST</t>
  </si>
  <si>
    <t>XX00177013BSC015</t>
  </si>
  <si>
    <t>XX00534513DC126016</t>
  </si>
  <si>
    <t>XX00534513DC126016 - PM - DUST COLLECTOR</t>
  </si>
  <si>
    <t>XX00724001X05</t>
  </si>
  <si>
    <t>XX00724001X05 - PM - SKID</t>
  </si>
  <si>
    <t>XX00534541EF514101</t>
  </si>
  <si>
    <t>XX00534541EF514101 - PM - FAN,EXHAUST</t>
  </si>
  <si>
    <t>XX00534541EF514102</t>
  </si>
  <si>
    <t>XX00534541EF514102 - PM - FAN,EXHAUST</t>
  </si>
  <si>
    <t>XX00724001X01</t>
  </si>
  <si>
    <t>XX00724001X01 - PM - SKID</t>
  </si>
  <si>
    <t>XX00566508SK160100</t>
  </si>
  <si>
    <t>XX00634503CRAC08</t>
  </si>
  <si>
    <t>XX00634503CRAC08 - PM - AIR CONDITIONING UNIT</t>
  </si>
  <si>
    <t>XX00634503CRAC09</t>
  </si>
  <si>
    <t>XX00634503CRAC09 - PM - AIR CONDITIONING UNIT</t>
  </si>
  <si>
    <t>XX00634503CRAC04</t>
  </si>
  <si>
    <t>XX00634503CRAC04 - PM - AIR CONDITIONING UNIT</t>
  </si>
  <si>
    <t>XX00634503CRAC02</t>
  </si>
  <si>
    <t>XX00634503CRAC02 - PM - AIR CONDITIONING UNIT</t>
  </si>
  <si>
    <t>XX00634503CRAC01</t>
  </si>
  <si>
    <t>XX00634503CRAC01 - PM - AIR CONDITIONING UNIT</t>
  </si>
  <si>
    <t>XX00634503CRAC03</t>
  </si>
  <si>
    <t>XX00634503CRAC03 - PM - AIR CONDITIONING UNIT</t>
  </si>
  <si>
    <t>XX00634503CRAC06</t>
  </si>
  <si>
    <t>XX00634503CRAC06 - PM - AIR CONDITIONING UNIT</t>
  </si>
  <si>
    <t>XX00634503CRAC05</t>
  </si>
  <si>
    <t>XX00634503CRAC05 - PM - AIR CONDITIONING UNIT</t>
  </si>
  <si>
    <t>XX00634501AHU04</t>
  </si>
  <si>
    <t>XX00634501AHU04 - PM - AIR HANDLING UNIT</t>
  </si>
  <si>
    <t>XX00634501AHU03</t>
  </si>
  <si>
    <t>XX00634501AHU03 - PM - AIR HANDLING UNIT</t>
  </si>
  <si>
    <t>XX00634501AHU01</t>
  </si>
  <si>
    <t>XX00634501AHU01 - PM - AIR HANDLING UNIT</t>
  </si>
  <si>
    <t>XX Number</t>
  </si>
  <si>
    <t>XX02376</t>
  </si>
  <si>
    <t>XX02377</t>
  </si>
  <si>
    <t>XX02379</t>
  </si>
  <si>
    <t>XX02382</t>
  </si>
  <si>
    <t>XX02384</t>
  </si>
  <si>
    <t>XX02757</t>
  </si>
  <si>
    <t>XX02838</t>
  </si>
  <si>
    <t>XX03266</t>
  </si>
  <si>
    <t>XX05095</t>
  </si>
  <si>
    <t>XX05110</t>
  </si>
  <si>
    <t>XX05301</t>
  </si>
  <si>
    <t>XX08101</t>
  </si>
  <si>
    <t>XX08221</t>
  </si>
  <si>
    <t>XX08223</t>
  </si>
  <si>
    <t>XX100544</t>
  </si>
  <si>
    <t>XX100568</t>
  </si>
  <si>
    <t>XX101841</t>
  </si>
  <si>
    <t>XX102352</t>
  </si>
  <si>
    <t>XX102534</t>
  </si>
  <si>
    <t>XX102798</t>
  </si>
  <si>
    <t>XX103001</t>
  </si>
  <si>
    <t>XX103016</t>
  </si>
  <si>
    <t>XX103017</t>
  </si>
  <si>
    <t>XX103087</t>
  </si>
  <si>
    <t>XX103088</t>
  </si>
  <si>
    <t>XX10419</t>
  </si>
  <si>
    <t>Tony Stark</t>
  </si>
  <si>
    <t>Steve Rogers</t>
  </si>
  <si>
    <t>Bruce Banner</t>
  </si>
  <si>
    <t>XX7X1XXX8</t>
  </si>
  <si>
    <t>162X 1" 15X#</t>
  </si>
  <si>
    <t>1.5" 15X#</t>
  </si>
  <si>
    <t>51X-CC-X15X-3X4-X7</t>
  </si>
  <si>
    <t>415X#</t>
  </si>
  <si>
    <t>MX4X-STD2-2X3</t>
  </si>
  <si>
    <t>A3X</t>
  </si>
  <si>
    <t>NU-11X-SPEC</t>
  </si>
  <si>
    <t>9XX2-2X52</t>
  </si>
  <si>
    <t>185-4X-XX5</t>
  </si>
  <si>
    <t>FCROF2XX5</t>
  </si>
  <si>
    <t>FCROF2X1X</t>
  </si>
  <si>
    <t>KSVF-X5-AA</t>
  </si>
  <si>
    <t>78338-XX</t>
  </si>
  <si>
    <t>85655.X2.2X25 M11</t>
  </si>
  <si>
    <t>PULF74X9X</t>
  </si>
  <si>
    <t>DP4X-STD4-412</t>
  </si>
  <si>
    <t>DP4X-STD2-241</t>
  </si>
  <si>
    <t>X4988XXX5</t>
  </si>
  <si>
    <t>SXXXX7X1XXX8</t>
  </si>
  <si>
    <t>SXX15X3X4-1</t>
  </si>
  <si>
    <t>SXXX15X1XXX8</t>
  </si>
  <si>
    <t>SXX15X3X4-3</t>
  </si>
  <si>
    <t>SXX15X3X4-4</t>
  </si>
  <si>
    <t>MX4X-STD-2X2X2</t>
  </si>
  <si>
    <t>IAX95</t>
  </si>
  <si>
    <t>A-98XX89-X7</t>
  </si>
  <si>
    <t>78339-XXX</t>
  </si>
  <si>
    <t>547X</t>
  </si>
  <si>
    <t>85655.X2.2X25M11</t>
  </si>
  <si>
    <t>MX4X-STD4-412</t>
  </si>
  <si>
    <t>FC3X22424</t>
  </si>
  <si>
    <t>6268XX45</t>
  </si>
  <si>
    <t>XX6289X3</t>
  </si>
  <si>
    <t>XX6289X6</t>
  </si>
  <si>
    <t>XX62889X</t>
  </si>
  <si>
    <t>XX942X55</t>
  </si>
  <si>
    <t>XX942X6X</t>
  </si>
  <si>
    <t>XX942X8X</t>
  </si>
  <si>
    <t>XX9X3X34</t>
  </si>
  <si>
    <t>XX628996</t>
  </si>
  <si>
    <t>XX324944</t>
  </si>
  <si>
    <t>XX354XX9</t>
  </si>
  <si>
    <t>X2XXXX58</t>
  </si>
  <si>
    <t>X2XX6X28</t>
  </si>
  <si>
    <t>X2XX6XX3</t>
  </si>
  <si>
    <t>X2X8X86X</t>
  </si>
  <si>
    <t>X2XX5X6X</t>
  </si>
  <si>
    <t>XX6X632X</t>
  </si>
  <si>
    <t>XX6XX664</t>
  </si>
  <si>
    <t>XX6X93XX</t>
  </si>
  <si>
    <t>X24X46XX</t>
  </si>
  <si>
    <t>X24X499X</t>
  </si>
  <si>
    <t>XX6X94X5</t>
  </si>
  <si>
    <t>XX9XX852</t>
  </si>
  <si>
    <t>X2XX3368</t>
  </si>
  <si>
    <t>X2XX32X3</t>
  </si>
  <si>
    <t>XX96XX48</t>
  </si>
  <si>
    <t>X2XX3X2X</t>
  </si>
  <si>
    <t>X2XX29X5</t>
  </si>
  <si>
    <t>X2XX29XX</t>
  </si>
  <si>
    <t>X2XX3XXX</t>
  </si>
  <si>
    <t>X2XX293X</t>
  </si>
  <si>
    <t>X2XX3X53</t>
  </si>
  <si>
    <t>X24X896X</t>
  </si>
  <si>
    <t>X24X948X</t>
  </si>
  <si>
    <t>Outage is needed to perform work. - - kb 7-14-22
SO to determine if OUTAGE required. SSF 5/5/22
WO routed to WPCOND. LOTO for HV-5264-221 will impact all (6) CIP skids, CSG's #1 &amp; 2, &amp; multiple utility stations in XX5. SSF 11/10/21</t>
  </si>
  <si>
    <t>ACCIDENTALLY MOVED PXXENT WO 69541844 TO INPRG WHICH MADE THIS CHILD MOVE TO INPRG. MOVED BACK TO WSCHD per Cheryl H. - kb 12-26-23</t>
  </si>
  <si>
    <t>Unit needs 4 beXXings (Z133942) 1 Shaft (Z180820) 1  pulley (Z103016) 1 Pulley (Z103017) 2 Belts (z41121)  DD 1/3/24</t>
  </si>
  <si>
    <t>XX Balance After Orders</t>
  </si>
  <si>
    <t>XX00327</t>
  </si>
  <si>
    <t>XX00585</t>
  </si>
  <si>
    <t>XX00704</t>
  </si>
  <si>
    <t>XX01152</t>
  </si>
  <si>
    <t>XX01155</t>
  </si>
  <si>
    <t>XX01156</t>
  </si>
  <si>
    <t>XX01159</t>
  </si>
  <si>
    <t>XX01163</t>
  </si>
  <si>
    <t>XX01166</t>
  </si>
  <si>
    <t>XX01168</t>
  </si>
  <si>
    <t>XX01174</t>
  </si>
  <si>
    <t>XX01188</t>
  </si>
  <si>
    <t>XX01194</t>
  </si>
  <si>
    <t>XX01203</t>
  </si>
  <si>
    <t>XX01208</t>
  </si>
  <si>
    <t>XX01210</t>
  </si>
  <si>
    <t>XX01212</t>
  </si>
  <si>
    <t>XX01215</t>
  </si>
  <si>
    <t>XX01228</t>
  </si>
  <si>
    <t>XX01229</t>
  </si>
  <si>
    <t>XX01230</t>
  </si>
  <si>
    <t>XX01233</t>
  </si>
  <si>
    <t>XX01234</t>
  </si>
  <si>
    <t>XX01261</t>
  </si>
  <si>
    <t>XX01296</t>
  </si>
  <si>
    <t>XX01310</t>
  </si>
  <si>
    <t>XX01318</t>
  </si>
  <si>
    <t>XX01358</t>
  </si>
  <si>
    <t>XX01402</t>
  </si>
  <si>
    <t>XX01412</t>
  </si>
  <si>
    <t>XX01418</t>
  </si>
  <si>
    <t>XX01420</t>
  </si>
  <si>
    <t>XX01421</t>
  </si>
  <si>
    <t>XX01471</t>
  </si>
  <si>
    <t>70-205-0XX</t>
  </si>
  <si>
    <t>25-XX009SW-02LXX60#</t>
  </si>
  <si>
    <t>40MP-G-XX</t>
  </si>
  <si>
    <t>40MPG-XX50</t>
  </si>
  <si>
    <t>40MP-G-2-XX/2</t>
  </si>
  <si>
    <t>XX3MHHS-XX.5-S</t>
  </si>
  <si>
    <t>B2CMP-.5-3XX6L-PM</t>
  </si>
  <si>
    <t>B2CMP-.75-3XX6L-PM</t>
  </si>
  <si>
    <t>B2CMP-XX-3XX6L-PM</t>
  </si>
  <si>
    <t>2KMP-XX.5</t>
  </si>
  <si>
    <t>B2CMP-XX.5-3XX6L-PM</t>
  </si>
  <si>
    <t>B2KMP-2-3XX6L-PM</t>
  </si>
  <si>
    <t>B2CMP-2-3XX6L-PM</t>
  </si>
  <si>
    <t>XX6AMP2-3XX6L-PM</t>
  </si>
  <si>
    <t>XX6AMP3-3XX6L-PM</t>
  </si>
  <si>
    <t>XX6AMP-4-3XX6L-PM</t>
  </si>
  <si>
    <t>XX6AMP-.75-3XX6L-PM</t>
  </si>
  <si>
    <t>XX6AMP-6-3XX6L-PM</t>
  </si>
  <si>
    <t>BSXX4AM-3-3XX6L-PM</t>
  </si>
  <si>
    <t>B7MP-.75-3XX6L-PM</t>
  </si>
  <si>
    <t>B7MP-XX-3XX6L-PM</t>
  </si>
  <si>
    <t>TCLB7RMPSXXXXX23XX6LPL</t>
  </si>
  <si>
    <t>B7MP-2-3XX6L-PM</t>
  </si>
  <si>
    <t>B3XXXX4MP-2XXX-3XX6L-PM</t>
  </si>
  <si>
    <t>B32-XX4MP-XXX.5-3XX6L-PM</t>
  </si>
  <si>
    <t>B3XX-XX4MP-2XXX.5-3XX6L-PM</t>
  </si>
  <si>
    <t>B3XX-XX4MP-XX.5XXX-3XX6L-PM</t>
  </si>
  <si>
    <t>B3XXXX4MP-XXXX/2X3/4-3XX6L-PM</t>
  </si>
  <si>
    <t>Reed Richards</t>
  </si>
  <si>
    <t>Susan Storm</t>
  </si>
  <si>
    <t>Peter Parker</t>
  </si>
  <si>
    <t>iXBinNum</t>
  </si>
  <si>
    <t>21-JX3</t>
  </si>
  <si>
    <t>22-CX7</t>
  </si>
  <si>
    <t>10-KX3</t>
  </si>
  <si>
    <t>21-AX2</t>
  </si>
  <si>
    <t>36-IX3</t>
  </si>
  <si>
    <t>36-CX6</t>
  </si>
  <si>
    <t>15-IX5</t>
  </si>
  <si>
    <t>19-EX1</t>
  </si>
  <si>
    <t>11-EX2</t>
  </si>
  <si>
    <t>12-GX3</t>
  </si>
  <si>
    <t>38-IX3</t>
  </si>
  <si>
    <t>20-HX2</t>
  </si>
  <si>
    <t>25-BX4</t>
  </si>
  <si>
    <t>25-DX6</t>
  </si>
  <si>
    <t>22-DX5</t>
  </si>
  <si>
    <t>13-HX5</t>
  </si>
  <si>
    <t>13-GX6</t>
  </si>
  <si>
    <t>36-FX2</t>
  </si>
  <si>
    <t>15-JX3</t>
  </si>
  <si>
    <t>Query Maximo to extract a list of all reserved parts in Maximo for all work orders.  The results are listed in columns A:AJ of the "Reserved" worksheet.  Also extract the current balance for these parts on site and the entire corporation (columns AK:AL).</t>
  </si>
  <si>
    <t>Extract from Maximo all purchase orders for StoreLoc = "XXX01” that have status of “APPR” and the receipts are not “COMPLETE”.  The results are listed in columns A:P of the "Ordered" worksheet.</t>
  </si>
  <si>
    <t>Parts Reserved in Maximo for site work orders</t>
  </si>
  <si>
    <t>All Parts On Order in Maximo at this site</t>
  </si>
  <si>
    <t>Filter: Inventory.Location = 'XXX01'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</si>
</sst>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
    <numFmt numFmtId="165" formatCode="mm/dd/yyyy\ hh:mm:ss\ AM/PM"/>
    <numFmt numFmtId="166" formatCode="mm/dd/yyyy"/>
    <numFmt numFmtId="167" formatCode="_(* #,##0_);_(* \(#,##0\);_(* &quot;-&quot;??_);_(@_)"/>
    <numFmt numFmtId="168" formatCode="#,##0_);[Red]\(#,##0\);;"/>
  </numFmts>
  <fonts count="38" x14ac:knownFonts="1">
    <font>
      <sz val="9"/>
      <color theme="1"/>
      <name val="Calibri"/>
      <family val="2"/>
    </font>
    <font>
      <sz val="11"/>
      <color theme="1"/>
      <name val="Calibri"/>
      <family val="2"/>
      <scheme val="minor"/>
    </font>
    <font>
      <sz val="9"/>
      <color theme="1"/>
      <name val="Calibri"/>
      <family val="2"/>
      <scheme val="minor"/>
    </font>
    <font>
      <sz val="9"/>
      <color theme="0"/>
      <name val="Calibri"/>
      <family val="2"/>
      <scheme val="minor"/>
    </font>
    <font>
      <sz val="9"/>
      <color theme="0"/>
      <name val="Calibri"/>
      <family val="2"/>
    </font>
    <font>
      <b/>
      <sz val="9"/>
      <color theme="0"/>
      <name val="Calibri"/>
      <family val="2"/>
    </font>
    <font>
      <sz val="9"/>
      <color rgb="FF9C0006"/>
      <name val="Calibri"/>
      <family val="2"/>
      <scheme val="minor"/>
    </font>
    <font>
      <b/>
      <sz val="9"/>
      <color rgb="FFFA7D00"/>
      <name val="Calibri"/>
      <family val="2"/>
    </font>
    <font>
      <b/>
      <sz val="9"/>
      <color theme="0"/>
      <name val="Calibri"/>
      <family val="2"/>
      <scheme val="minor"/>
    </font>
    <font>
      <sz val="9"/>
      <name val="Calibri"/>
      <family val="2"/>
    </font>
    <font>
      <i/>
      <sz val="9"/>
      <color rgb="FF7F7F7F"/>
      <name val="Calibri"/>
      <family val="2"/>
      <scheme val="minor"/>
    </font>
    <font>
      <sz val="9"/>
      <color rgb="FF006100"/>
      <name val="Calibri"/>
      <family val="2"/>
      <scheme val="minor"/>
    </font>
    <font>
      <sz val="9"/>
      <color theme="1" tint="0.499984740745262"/>
      <name val="Calibri"/>
      <family val="2"/>
    </font>
    <font>
      <b/>
      <sz val="9"/>
      <color theme="3"/>
      <name val="Calibri"/>
      <family val="2"/>
      <scheme val="minor"/>
    </font>
    <font>
      <sz val="9"/>
      <color rgb="FFC00000"/>
      <name val="Calibri"/>
      <family val="2"/>
    </font>
    <font>
      <sz val="9"/>
      <color rgb="FFFA7D00"/>
      <name val="Calibri"/>
      <family val="2"/>
      <scheme val="minor"/>
    </font>
    <font>
      <sz val="9"/>
      <color rgb="FF333399"/>
      <name val="Calibri"/>
      <family val="2"/>
    </font>
    <font>
      <sz val="9"/>
      <color rgb="FFFF0000"/>
      <name val="Calibri"/>
      <family val="2"/>
    </font>
    <font>
      <sz val="9"/>
      <color rgb="FF0000FF"/>
      <name val="Calibri"/>
      <family val="2"/>
    </font>
    <font>
      <sz val="9"/>
      <color rgb="FF9C6500"/>
      <name val="Calibri"/>
      <family val="2"/>
      <scheme val="minor"/>
    </font>
    <font>
      <sz val="9"/>
      <color theme="1"/>
      <name val="Calibri"/>
      <family val="2"/>
    </font>
    <font>
      <b/>
      <sz val="9"/>
      <color rgb="FF3F3F3F"/>
      <name val="Calibri"/>
      <family val="2"/>
    </font>
    <font>
      <sz val="9"/>
      <color rgb="FFFFFFFF"/>
      <name val="Calibri"/>
      <family val="2"/>
    </font>
    <font>
      <sz val="9"/>
      <color rgb="FF000000"/>
      <name val="Calibri"/>
      <family val="2"/>
    </font>
    <font>
      <sz val="9"/>
      <color theme="8" tint="-0.499984740745262"/>
      <name val="Calibri"/>
      <family val="2"/>
    </font>
    <font>
      <b/>
      <sz val="9"/>
      <color theme="3"/>
      <name val="Calibri"/>
      <family val="2"/>
    </font>
    <font>
      <b/>
      <sz val="9"/>
      <color theme="1"/>
      <name val="Calibri"/>
      <family val="2"/>
      <scheme val="minor"/>
    </font>
    <font>
      <sz val="9"/>
      <color rgb="FFFF0000"/>
      <name val="Calibri"/>
      <family val="2"/>
      <scheme val="minor"/>
    </font>
    <font>
      <b/>
      <sz val="14"/>
      <color theme="1"/>
      <name val="Calibri"/>
      <family val="2"/>
    </font>
    <font>
      <b/>
      <sz val="14"/>
      <color theme="0"/>
      <name val="Calibri"/>
      <family val="2"/>
    </font>
    <font>
      <b/>
      <u/>
      <sz val="9"/>
      <color rgb="FF0000FF"/>
      <name val="Calibri"/>
      <family val="2"/>
    </font>
    <font>
      <sz val="6"/>
      <color theme="1" tint="0.499984740745262"/>
      <name val="Calibri"/>
      <family val="2"/>
    </font>
    <font>
      <sz val="6"/>
      <color theme="1"/>
      <name val="Calibri"/>
      <family val="2"/>
    </font>
    <font>
      <sz val="8"/>
      <color theme="1"/>
      <name val="Calibri"/>
      <family val="2"/>
    </font>
    <font>
      <b/>
      <sz val="9"/>
      <color theme="0"/>
      <name val="Arial Narrow"/>
      <family val="2"/>
    </font>
    <font>
      <sz val="8"/>
      <color theme="8" tint="-0.499984740745262"/>
      <name val="Calibri"/>
      <family val="2"/>
    </font>
    <font>
      <b/>
      <sz val="10"/>
      <name val="Calibri"/>
      <family val="2"/>
    </font>
    <font>
      <b/>
      <sz val="9"/>
      <color rgb="FFFFFF00"/>
      <name val="Calibri"/>
      <family val="2"/>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4659260841701"/>
        <bgColor indexed="64"/>
      </patternFill>
    </fill>
    <fill>
      <patternFill patternType="solid">
        <fgColor theme="5" tint="-0.24994659260841701"/>
        <bgColor indexed="64"/>
      </patternFill>
    </fill>
    <fill>
      <patternFill patternType="solid">
        <fgColor rgb="FF009600"/>
        <bgColor indexed="64"/>
      </patternFill>
    </fill>
    <fill>
      <patternFill patternType="solid">
        <fgColor rgb="FFFF00FF"/>
        <bgColor indexed="64"/>
      </patternFill>
    </fill>
    <fill>
      <patternFill patternType="solid">
        <fgColor theme="7" tint="-0.24994659260841701"/>
        <bgColor indexed="64"/>
      </patternFill>
    </fill>
    <fill>
      <patternFill patternType="solid">
        <fgColor theme="8" tint="-0.24994659260841701"/>
        <bgColor indexed="64"/>
      </patternFill>
    </fill>
    <fill>
      <patternFill patternType="solid">
        <fgColor theme="9" tint="-0.24994659260841701"/>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00FF00"/>
        <bgColor indexed="64"/>
      </patternFill>
    </fill>
    <fill>
      <patternFill patternType="solid">
        <fgColor rgb="FF001E78"/>
        <bgColor indexed="64"/>
      </patternFill>
    </fill>
    <fill>
      <patternFill patternType="solid">
        <fgColor rgb="FFE1F07D"/>
        <bgColor indexed="64"/>
      </patternFill>
    </fill>
    <fill>
      <patternFill patternType="solid">
        <fgColor rgb="FFFFD25F"/>
        <bgColor indexed="64"/>
      </patternFill>
    </fill>
    <fill>
      <patternFill patternType="solid">
        <fgColor rgb="FFFFB441"/>
        <bgColor indexed="64"/>
      </patternFill>
    </fill>
    <fill>
      <patternFill patternType="solid">
        <fgColor rgb="FFFF9623"/>
        <bgColor indexed="64"/>
      </patternFill>
    </fill>
    <fill>
      <patternFill patternType="solid">
        <fgColor rgb="FFF07800"/>
        <bgColor indexed="64"/>
      </patternFill>
    </fill>
    <fill>
      <patternFill patternType="solid">
        <fgColor rgb="FFC85A00"/>
        <bgColor indexed="64"/>
      </patternFill>
    </fill>
    <fill>
      <patternFill patternType="solid">
        <fgColor rgb="FFA03C00"/>
        <bgColor indexed="64"/>
      </patternFill>
    </fill>
    <fill>
      <patternFill patternType="solid">
        <fgColor rgb="FF781E00"/>
        <bgColor indexed="64"/>
      </patternFill>
    </fill>
    <fill>
      <patternFill patternType="solid">
        <fgColor rgb="FF500000"/>
        <bgColor indexed="64"/>
      </patternFill>
    </fill>
    <fill>
      <patternFill patternType="solid">
        <fgColor rgb="FF003CA0"/>
        <bgColor indexed="64"/>
      </patternFill>
    </fill>
    <fill>
      <patternFill patternType="solid">
        <fgColor rgb="FF005AC8"/>
        <bgColor indexed="64"/>
      </patternFill>
    </fill>
    <fill>
      <patternFill patternType="solid">
        <fgColor rgb="FF0078F0"/>
        <bgColor indexed="64"/>
      </patternFill>
    </fill>
    <fill>
      <patternFill patternType="solid">
        <fgColor rgb="FF2396FF"/>
        <bgColor indexed="64"/>
      </patternFill>
    </fill>
    <fill>
      <patternFill patternType="solid">
        <fgColor rgb="FF41B4FF"/>
        <bgColor indexed="64"/>
      </patternFill>
    </fill>
    <fill>
      <patternFill patternType="solid">
        <fgColor rgb="FF5FD2FF"/>
        <bgColor indexed="64"/>
      </patternFill>
    </fill>
    <fill>
      <patternFill patternType="solid">
        <fgColor rgb="FF7DF0E1"/>
        <bgColor indexed="64"/>
      </patternFill>
    </fill>
    <fill>
      <patternFill patternType="solid">
        <fgColor rgb="FFAFF0AF"/>
        <bgColor indexed="64"/>
      </patternFill>
    </fill>
    <fill>
      <patternFill patternType="solid">
        <fgColor theme="8" tint="0.79998168889431442"/>
        <bgColor indexed="64"/>
      </patternFill>
    </fill>
    <fill>
      <patternFill patternType="solid">
        <fgColor rgb="FFE1FFE1"/>
        <bgColor indexed="64"/>
      </patternFill>
    </fill>
    <fill>
      <patternFill patternType="solid">
        <fgColor rgb="FF00FFFF"/>
        <bgColor indexed="64"/>
      </patternFill>
    </fill>
    <fill>
      <patternFill patternType="solid">
        <fgColor theme="9" tint="0.79998168889431442"/>
        <bgColor indexed="64"/>
      </patternFill>
    </fill>
    <fill>
      <patternFill patternType="solid">
        <fgColor rgb="FFFF000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C00000"/>
      </left>
      <right style="thin">
        <color rgb="FFC00000"/>
      </right>
      <top style="thin">
        <color rgb="FFC00000"/>
      </top>
      <bottom style="thin">
        <color rgb="FFC00000"/>
      </bottom>
      <diagonal/>
    </border>
    <border>
      <left style="thin">
        <color rgb="FF333399"/>
      </left>
      <right style="thin">
        <color rgb="FF333399"/>
      </right>
      <top style="thin">
        <color rgb="FF333399"/>
      </top>
      <bottom style="thin">
        <color rgb="FF333399"/>
      </bottom>
      <diagonal/>
    </border>
    <border>
      <left style="thin">
        <color rgb="FFFF0000"/>
      </left>
      <right style="thin">
        <color rgb="FFFF0000"/>
      </right>
      <top style="thin">
        <color rgb="FFFF0000"/>
      </top>
      <bottom style="thin">
        <color rgb="FFFF0000"/>
      </bottom>
      <diagonal/>
    </border>
    <border>
      <left style="thin">
        <color theme="8" tint="-0.499984740745262"/>
      </left>
      <right style="thin">
        <color theme="8" tint="-0.499984740745262"/>
      </right>
      <top style="thin">
        <color theme="8" tint="-0.499984740745262"/>
      </top>
      <bottom style="thin">
        <color theme="8" tint="-0.499984740745262"/>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rgb="FF3F3F3F"/>
      </right>
      <top/>
      <bottom style="thin">
        <color theme="0"/>
      </bottom>
      <diagonal/>
    </border>
    <border>
      <left style="thin">
        <color rgb="FF3F3F3F"/>
      </left>
      <right/>
      <top style="thin">
        <color theme="0"/>
      </top>
      <bottom style="thin">
        <color theme="0"/>
      </bottom>
      <diagonal/>
    </border>
    <border>
      <left/>
      <right style="thin">
        <color rgb="FF3F3F3F"/>
      </right>
      <top style="thin">
        <color theme="0"/>
      </top>
      <bottom style="thin">
        <color theme="0"/>
      </bottom>
      <diagonal/>
    </border>
    <border>
      <left style="thin">
        <color rgb="FF3F3F3F"/>
      </left>
      <right style="thin">
        <color rgb="FF3F3F3F"/>
      </right>
      <top style="thin">
        <color rgb="FF3F3F3F"/>
      </top>
      <bottom/>
      <diagonal/>
    </border>
    <border>
      <left style="thin">
        <color rgb="FF3F3F3F"/>
      </left>
      <right style="thin">
        <color rgb="FF3F3F3F"/>
      </right>
      <top style="hair">
        <color rgb="FFAFAFAF"/>
      </top>
      <bottom/>
      <diagonal/>
    </border>
    <border>
      <left style="thin">
        <color rgb="FF3F3F3F"/>
      </left>
      <right style="thin">
        <color rgb="FF3F3F3F"/>
      </right>
      <top/>
      <bottom style="thin">
        <color theme="0"/>
      </bottom>
      <diagonal/>
    </border>
    <border>
      <left style="thin">
        <color rgb="FF3F3F3F"/>
      </left>
      <right style="thin">
        <color rgb="FF3F3F3F"/>
      </right>
      <top style="thin">
        <color theme="0"/>
      </top>
      <bottom style="thin">
        <color theme="0"/>
      </bottom>
      <diagonal/>
    </border>
    <border>
      <left style="thin">
        <color rgb="FF3F3F3F"/>
      </left>
      <right style="thin">
        <color rgb="FF3F3F3F"/>
      </right>
      <top style="thin">
        <color theme="0"/>
      </top>
      <bottom style="thin">
        <color theme="1" tint="0.499984740745262"/>
      </bottom>
      <diagonal/>
    </border>
    <border>
      <left/>
      <right style="thin">
        <color rgb="FF3F3F3F"/>
      </right>
      <top style="thin">
        <color theme="0"/>
      </top>
      <bottom style="thin">
        <color theme="1" tint="0.499984740745262"/>
      </bottom>
      <diagonal/>
    </border>
    <border>
      <left/>
      <right/>
      <top/>
      <bottom style="thin">
        <color theme="0"/>
      </bottom>
      <diagonal/>
    </border>
    <border>
      <left/>
      <right/>
      <top style="thin">
        <color theme="0"/>
      </top>
      <bottom style="thin">
        <color theme="0"/>
      </bottom>
      <diagonal/>
    </border>
    <border>
      <left/>
      <right/>
      <top style="thin">
        <color theme="0"/>
      </top>
      <bottom style="thin">
        <color theme="1" tint="0.499984740745262"/>
      </bottom>
      <diagonal/>
    </border>
    <border>
      <left/>
      <right style="thin">
        <color theme="0"/>
      </right>
      <top style="thin">
        <color theme="1" tint="0.499984740745262"/>
      </top>
      <bottom style="thin">
        <color rgb="FF3F3F3F"/>
      </bottom>
      <diagonal/>
    </border>
    <border>
      <left style="thin">
        <color theme="0"/>
      </left>
      <right style="thin">
        <color theme="0"/>
      </right>
      <top style="thin">
        <color theme="1" tint="0.499984740745262"/>
      </top>
      <bottom style="thin">
        <color rgb="FF3F3F3F"/>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theme="0"/>
      </left>
      <right/>
      <top style="thin">
        <color theme="1" tint="0.499984740745262"/>
      </top>
      <bottom style="thin">
        <color rgb="FF3F3F3F"/>
      </bottom>
      <diagonal/>
    </border>
    <border>
      <left style="thin">
        <color rgb="FF3F3F3F"/>
      </left>
      <right style="thin">
        <color rgb="FF3F3F3F"/>
      </right>
      <top/>
      <bottom style="thin">
        <color rgb="FF3F3F3F"/>
      </bottom>
      <diagonal/>
    </border>
    <border>
      <left style="thin">
        <color rgb="FF3F3F3F"/>
      </left>
      <right style="thin">
        <color rgb="FF3F3F3F"/>
      </right>
      <top style="hair">
        <color rgb="FFAFAFAF"/>
      </top>
      <bottom style="thin">
        <color rgb="FF3F3F3F"/>
      </bottom>
      <diagonal/>
    </border>
    <border>
      <left style="thin">
        <color rgb="FF3F3F3F"/>
      </left>
      <right style="thin">
        <color rgb="FF3F3F3F"/>
      </right>
      <top/>
      <bottom/>
      <diagonal/>
    </border>
    <border>
      <left/>
      <right/>
      <top/>
      <bottom style="thin">
        <color theme="1" tint="0.499984740745262"/>
      </bottom>
      <diagonal/>
    </border>
    <border>
      <left style="thin">
        <color rgb="FF3F3F3F"/>
      </left>
      <right/>
      <top/>
      <bottom style="thin">
        <color theme="0"/>
      </bottom>
      <diagonal/>
    </border>
    <border>
      <left style="thin">
        <color rgb="FF3F3F3F"/>
      </left>
      <right/>
      <top style="thin">
        <color theme="0"/>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0"/>
      </top>
      <bottom style="thin">
        <color theme="1" tint="0.499984740745262"/>
      </bottom>
      <diagonal/>
    </border>
    <border>
      <left style="thin">
        <color rgb="FF3F3F3F"/>
      </left>
      <right/>
      <top style="thin">
        <color rgb="FF3F3F3F"/>
      </top>
      <bottom style="thin">
        <color rgb="FF3F3F3F"/>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s>
  <cellStyleXfs count="78">
    <xf numFmtId="0" fontId="0" fillId="0" borderId="0">
      <alignment vertical="center"/>
    </xf>
    <xf numFmtId="0" fontId="25" fillId="0" borderId="0" applyNumberFormat="0" applyFill="0" applyBorder="0" applyAlignment="0" applyProtection="0"/>
    <xf numFmtId="0" fontId="13" fillId="0" borderId="1" applyNumberFormat="0" applyFill="0" applyAlignment="0" applyProtection="0"/>
    <xf numFmtId="0" fontId="13"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1" fillId="2" borderId="0" applyNumberFormat="0" applyBorder="0" applyAlignment="0" applyProtection="0"/>
    <xf numFmtId="0" fontId="6" fillId="3" borderId="0" applyNumberFormat="0" applyBorder="0" applyAlignment="0" applyProtection="0"/>
    <xf numFmtId="0" fontId="19" fillId="4" borderId="0" applyNumberFormat="0" applyBorder="0" applyAlignment="0" applyProtection="0"/>
    <xf numFmtId="0" fontId="14" fillId="34" borderId="10" applyNumberFormat="0" applyAlignment="0">
      <protection locked="0"/>
    </xf>
    <xf numFmtId="0" fontId="21" fillId="5" borderId="5" applyNumberFormat="0" applyAlignment="0" applyProtection="0">
      <alignment vertical="center"/>
    </xf>
    <xf numFmtId="0" fontId="7" fillId="5" borderId="4" applyNumberFormat="0" applyAlignment="0" applyProtection="0"/>
    <xf numFmtId="0" fontId="15" fillId="0" borderId="6" applyNumberFormat="0" applyFill="0" applyAlignment="0" applyProtection="0"/>
    <xf numFmtId="0" fontId="8" fillId="6" borderId="7" applyNumberFormat="0" applyAlignment="0" applyProtection="0"/>
    <xf numFmtId="0" fontId="27" fillId="0" borderId="0" applyNumberFormat="0" applyFill="0" applyBorder="0" applyAlignment="0" applyProtection="0"/>
    <xf numFmtId="0" fontId="10" fillId="0" borderId="0" applyNumberFormat="0" applyFill="0" applyBorder="0" applyAlignment="0" applyProtection="0"/>
    <xf numFmtId="0" fontId="26" fillId="0" borderId="8" applyNumberFormat="0" applyFill="0" applyAlignment="0" applyProtection="0"/>
    <xf numFmtId="0" fontId="5" fillId="2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3" fillId="9" borderId="0" applyNumberFormat="0" applyBorder="0" applyAlignment="0" applyProtection="0"/>
    <xf numFmtId="0" fontId="5" fillId="26"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5" fillId="27"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5" fillId="29"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5" fillId="30"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 fillId="21" borderId="0" applyNumberFormat="0" applyBorder="0" applyAlignment="0" applyProtection="0"/>
    <xf numFmtId="0" fontId="5" fillId="3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 fillId="24" borderId="0" applyNumberFormat="0" applyBorder="0" applyAlignment="0" applyProtection="0"/>
    <xf numFmtId="0" fontId="5" fillId="28" borderId="0" applyBorder="0" applyAlignment="0" applyProtection="0"/>
    <xf numFmtId="0" fontId="5" fillId="32" borderId="0" applyBorder="0" applyAlignment="0" applyProtection="0"/>
    <xf numFmtId="43" fontId="9" fillId="0" borderId="0" applyFont="0" applyFill="0" applyBorder="0" applyAlignment="0" applyProtection="0"/>
    <xf numFmtId="0" fontId="12" fillId="33" borderId="9" applyNumberFormat="0" applyAlignment="0" applyProtection="0"/>
    <xf numFmtId="0" fontId="16" fillId="35" borderId="11" applyNumberFormat="0" applyAlignment="0"/>
    <xf numFmtId="0" fontId="17" fillId="36" borderId="12" applyNumberFormat="0" applyAlignment="0" applyProtection="0"/>
    <xf numFmtId="0" fontId="18" fillId="37" borderId="11" applyNumberFormat="0" applyAlignment="0"/>
    <xf numFmtId="0" fontId="9" fillId="0" borderId="0"/>
    <xf numFmtId="0" fontId="2" fillId="0" borderId="0"/>
    <xf numFmtId="0" fontId="20" fillId="0" borderId="0"/>
    <xf numFmtId="0" fontId="20" fillId="0" borderId="0"/>
    <xf numFmtId="9" fontId="9" fillId="0" borderId="0" applyFont="0" applyFill="0" applyBorder="0" applyAlignment="0" applyProtection="0"/>
    <xf numFmtId="0" fontId="5" fillId="32" borderId="0" applyBorder="0" applyAlignment="0" applyProtection="0"/>
    <xf numFmtId="0" fontId="22"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4" fillId="56" borderId="13" applyNumberFormat="0" applyAlignment="0"/>
    <xf numFmtId="0" fontId="24" fillId="57" borderId="13" applyNumberFormat="0" applyAlignment="0"/>
    <xf numFmtId="43" fontId="20" fillId="0" borderId="0" applyFont="0" applyFill="0" applyBorder="0" applyAlignment="0" applyProtection="0"/>
    <xf numFmtId="0" fontId="1" fillId="0" borderId="0"/>
    <xf numFmtId="0" fontId="30" fillId="5" borderId="5" applyNumberFormat="0" applyFill="0" applyBorder="0" applyAlignment="0" applyProtection="0">
      <alignment vertical="center"/>
    </xf>
    <xf numFmtId="0" fontId="21" fillId="59" borderId="5" applyNumberFormat="0" applyFont="0" applyBorder="0" applyAlignment="0" applyProtection="0">
      <alignment vertical="center"/>
    </xf>
  </cellStyleXfs>
  <cellXfs count="189">
    <xf numFmtId="0" fontId="0" fillId="0" borderId="0" xfId="0">
      <alignment vertical="center"/>
    </xf>
    <xf numFmtId="0" fontId="0" fillId="0" borderId="0" xfId="0" applyAlignment="1">
      <alignment wrapText="1"/>
    </xf>
    <xf numFmtId="165" fontId="0" fillId="0" borderId="0" xfId="0" applyNumberFormat="1">
      <alignment vertical="center"/>
    </xf>
    <xf numFmtId="45" fontId="0" fillId="0" borderId="0" xfId="0" applyNumberFormat="1">
      <alignment vertical="center"/>
    </xf>
    <xf numFmtId="164" fontId="21" fillId="5" borderId="5" xfId="10" applyNumberFormat="1" applyAlignment="1">
      <alignment vertical="top"/>
    </xf>
    <xf numFmtId="0" fontId="21" fillId="5" borderId="5" xfId="10" applyAlignment="1">
      <alignment vertical="top" wrapText="1"/>
    </xf>
    <xf numFmtId="0" fontId="5" fillId="25" borderId="14" xfId="17" applyBorder="1" applyAlignment="1">
      <alignment horizontal="center"/>
    </xf>
    <xf numFmtId="0" fontId="12" fillId="33" borderId="9" xfId="44" applyAlignment="1">
      <alignment vertical="center" wrapText="1"/>
    </xf>
    <xf numFmtId="165" fontId="21" fillId="5" borderId="5" xfId="10" applyNumberFormat="1" applyAlignment="1">
      <alignment vertical="center"/>
    </xf>
    <xf numFmtId="45" fontId="21" fillId="5" borderId="5" xfId="10" applyNumberFormat="1" applyAlignment="1">
      <alignment vertical="center"/>
    </xf>
    <xf numFmtId="0" fontId="0" fillId="0" borderId="0" xfId="0" applyAlignment="1">
      <alignment horizontal="center" vertical="top" wrapText="1"/>
    </xf>
    <xf numFmtId="0" fontId="0" fillId="0" borderId="0" xfId="0" applyAlignment="1">
      <alignment horizontal="left" vertical="center"/>
    </xf>
    <xf numFmtId="0" fontId="5" fillId="29" borderId="0" xfId="29" applyAlignment="1">
      <alignment horizontal="right"/>
    </xf>
    <xf numFmtId="0" fontId="5" fillId="29" borderId="17" xfId="29" applyBorder="1" applyAlignment="1">
      <alignment horizontal="right"/>
    </xf>
    <xf numFmtId="0" fontId="0" fillId="0" borderId="0" xfId="74" applyNumberFormat="1" applyFont="1" applyAlignment="1">
      <alignment horizontal="center" vertical="center"/>
    </xf>
    <xf numFmtId="166" fontId="0" fillId="0" borderId="0" xfId="0" applyNumberFormat="1" applyAlignment="1">
      <alignment horizontal="center" vertical="center"/>
    </xf>
    <xf numFmtId="166" fontId="5" fillId="25" borderId="0" xfId="17" applyNumberFormat="1" applyAlignment="1">
      <alignment horizontal="left" vertical="center"/>
    </xf>
    <xf numFmtId="0" fontId="0" fillId="0" borderId="0" xfId="0" applyAlignment="1">
      <alignment horizontal="center" vertical="center"/>
    </xf>
    <xf numFmtId="0" fontId="21" fillId="5" borderId="5" xfId="10" applyAlignment="1">
      <alignment horizontal="left" vertical="center"/>
    </xf>
    <xf numFmtId="0" fontId="21" fillId="5" borderId="5" xfId="10" applyAlignment="1">
      <alignment horizontal="center" vertical="center"/>
    </xf>
    <xf numFmtId="167" fontId="0" fillId="0" borderId="0" xfId="74" applyNumberFormat="1" applyFont="1" applyAlignment="1">
      <alignment horizontal="center" vertical="center"/>
    </xf>
    <xf numFmtId="0" fontId="5" fillId="25" borderId="15" xfId="17" applyBorder="1" applyAlignment="1">
      <alignment horizontal="center"/>
    </xf>
    <xf numFmtId="165" fontId="5" fillId="25" borderId="15" xfId="17" applyNumberFormat="1" applyBorder="1" applyAlignment="1">
      <alignment horizontal="center"/>
    </xf>
    <xf numFmtId="45" fontId="5" fillId="25" borderId="16" xfId="17" applyNumberFormat="1" applyBorder="1" applyAlignment="1">
      <alignment horizontal="center"/>
    </xf>
    <xf numFmtId="0" fontId="31" fillId="33" borderId="9" xfId="44" applyFont="1" applyAlignment="1">
      <alignment horizontal="center" vertical="center"/>
    </xf>
    <xf numFmtId="0" fontId="31" fillId="33" borderId="9" xfId="44" applyFont="1" applyAlignment="1">
      <alignment horizontal="left" vertical="center"/>
    </xf>
    <xf numFmtId="166" fontId="31" fillId="33" borderId="9" xfId="44" applyNumberFormat="1" applyFont="1" applyAlignment="1">
      <alignment horizontal="left" vertical="center"/>
    </xf>
    <xf numFmtId="0" fontId="5" fillId="25" borderId="0" xfId="17" applyAlignment="1">
      <alignment horizontal="left" vertical="center"/>
    </xf>
    <xf numFmtId="0" fontId="5" fillId="26" borderId="0" xfId="21" applyAlignment="1">
      <alignment horizontal="left" vertical="center"/>
    </xf>
    <xf numFmtId="0" fontId="5" fillId="27" borderId="0" xfId="25" applyAlignment="1">
      <alignment horizontal="left" vertical="center"/>
    </xf>
    <xf numFmtId="0" fontId="21" fillId="5" borderId="5" xfId="10" applyAlignment="1">
      <alignment horizontal="left" vertical="center" wrapText="1"/>
    </xf>
    <xf numFmtId="0" fontId="5" fillId="29" borderId="0" xfId="29" applyAlignment="1">
      <alignment horizontal="right" vertical="center"/>
    </xf>
    <xf numFmtId="9" fontId="2" fillId="16" borderId="5" xfId="30" applyNumberFormat="1" applyBorder="1" applyAlignment="1">
      <alignment horizontal="center" vertical="center"/>
    </xf>
    <xf numFmtId="3" fontId="2" fillId="16" borderId="5" xfId="30" applyNumberFormat="1" applyBorder="1" applyAlignment="1">
      <alignment horizontal="center" vertical="center"/>
    </xf>
    <xf numFmtId="0" fontId="30" fillId="5" borderId="20" xfId="76" applyBorder="1" applyAlignment="1">
      <alignment horizontal="center" vertical="center"/>
    </xf>
    <xf numFmtId="0" fontId="21" fillId="5" borderId="20" xfId="10" applyBorder="1" applyAlignment="1">
      <alignment horizontal="left" vertical="center"/>
    </xf>
    <xf numFmtId="0" fontId="30" fillId="5" borderId="20" xfId="76" applyBorder="1" applyAlignment="1">
      <alignment horizontal="left" vertical="center"/>
    </xf>
    <xf numFmtId="0" fontId="21" fillId="5" borderId="20" xfId="10" applyBorder="1" applyAlignment="1">
      <alignment horizontal="center" vertical="center"/>
    </xf>
    <xf numFmtId="0" fontId="21" fillId="5" borderId="20" xfId="10" applyBorder="1" applyAlignment="1">
      <alignment horizontal="left" vertical="center" wrapText="1"/>
    </xf>
    <xf numFmtId="166" fontId="21" fillId="5" borderId="20" xfId="10" applyNumberFormat="1" applyBorder="1" applyAlignment="1">
      <alignment horizontal="center" vertical="center"/>
    </xf>
    <xf numFmtId="0" fontId="30" fillId="5" borderId="21" xfId="76" applyBorder="1" applyAlignment="1">
      <alignment horizontal="center" vertical="center"/>
    </xf>
    <xf numFmtId="0" fontId="21" fillId="5" borderId="21" xfId="10" applyBorder="1" applyAlignment="1">
      <alignment horizontal="left" vertical="center"/>
    </xf>
    <xf numFmtId="0" fontId="30" fillId="5" borderId="21" xfId="76" applyBorder="1" applyAlignment="1">
      <alignment horizontal="left" vertical="center"/>
    </xf>
    <xf numFmtId="0" fontId="21" fillId="5" borderId="21" xfId="10" applyBorder="1" applyAlignment="1">
      <alignment horizontal="center" vertical="center"/>
    </xf>
    <xf numFmtId="166" fontId="21" fillId="5" borderId="21" xfId="10" applyNumberFormat="1" applyBorder="1" applyAlignment="1">
      <alignment horizontal="center" vertical="center"/>
    </xf>
    <xf numFmtId="168" fontId="21" fillId="5" borderId="21" xfId="10" applyNumberFormat="1" applyBorder="1" applyAlignment="1">
      <alignment horizontal="center" vertical="center"/>
    </xf>
    <xf numFmtId="0" fontId="21" fillId="5" borderId="21" xfId="10" applyBorder="1" applyAlignment="1">
      <alignment horizontal="left" vertical="center" wrapText="1"/>
    </xf>
    <xf numFmtId="0" fontId="5" fillId="29" borderId="22" xfId="29" applyBorder="1" applyAlignment="1">
      <alignment horizontal="right" vertical="center"/>
    </xf>
    <xf numFmtId="0" fontId="5" fillId="29" borderId="23" xfId="29" applyBorder="1" applyAlignment="1">
      <alignment horizontal="right" vertical="center"/>
    </xf>
    <xf numFmtId="0" fontId="5" fillId="29" borderId="24" xfId="29" applyBorder="1" applyAlignment="1">
      <alignment horizontal="right" vertical="center" shrinkToFit="1"/>
    </xf>
    <xf numFmtId="0" fontId="32" fillId="0" borderId="0" xfId="0" applyFont="1" applyAlignment="1">
      <alignment horizontal="center" vertical="center"/>
    </xf>
    <xf numFmtId="0" fontId="0" fillId="0" borderId="0" xfId="0" applyAlignment="1">
      <alignment horizontal="left" vertical="center" wrapText="1"/>
    </xf>
    <xf numFmtId="0" fontId="31" fillId="33" borderId="9" xfId="44" applyFont="1" applyAlignment="1">
      <alignment horizontal="left" vertical="center" wrapText="1"/>
    </xf>
    <xf numFmtId="166" fontId="0" fillId="0" borderId="0" xfId="0" applyNumberFormat="1" applyAlignment="1">
      <alignment horizontal="center" vertical="center" wrapText="1"/>
    </xf>
    <xf numFmtId="166" fontId="31" fillId="33" borderId="9" xfId="44" applyNumberFormat="1" applyFont="1" applyAlignment="1">
      <alignment horizontal="center" vertical="center" wrapText="1"/>
    </xf>
    <xf numFmtId="166" fontId="21" fillId="5" borderId="20" xfId="10" applyNumberFormat="1" applyBorder="1" applyAlignment="1">
      <alignment horizontal="center" vertical="center" wrapText="1"/>
    </xf>
    <xf numFmtId="166" fontId="21" fillId="5" borderId="21" xfId="10" applyNumberFormat="1" applyBorder="1" applyAlignment="1">
      <alignment horizontal="center" vertical="center" wrapText="1"/>
    </xf>
    <xf numFmtId="167" fontId="2" fillId="16" borderId="5" xfId="74" applyNumberFormat="1" applyFont="1" applyFill="1" applyBorder="1" applyAlignment="1">
      <alignment horizontal="left" vertical="center"/>
    </xf>
    <xf numFmtId="0" fontId="5" fillId="25" borderId="29" xfId="17" applyBorder="1" applyAlignment="1">
      <alignment horizontal="center" vertical="top" wrapText="1"/>
    </xf>
    <xf numFmtId="0" fontId="5" fillId="25" borderId="30" xfId="17" applyBorder="1" applyAlignment="1">
      <alignment horizontal="left" vertical="top" wrapText="1"/>
    </xf>
    <xf numFmtId="0" fontId="5" fillId="25" borderId="30" xfId="17" applyBorder="1" applyAlignment="1">
      <alignment horizontal="center" vertical="top" wrapText="1"/>
    </xf>
    <xf numFmtId="166" fontId="5" fillId="27" borderId="30" xfId="25" applyNumberFormat="1" applyBorder="1" applyAlignment="1">
      <alignment horizontal="center" vertical="top" wrapText="1"/>
    </xf>
    <xf numFmtId="168" fontId="21" fillId="5" borderId="20" xfId="10" applyNumberFormat="1" applyBorder="1" applyAlignment="1">
      <alignment horizontal="center" vertical="center"/>
    </xf>
    <xf numFmtId="168" fontId="21" fillId="58" borderId="20" xfId="10" applyNumberFormat="1" applyFill="1" applyBorder="1" applyAlignment="1">
      <alignment horizontal="center" vertical="center"/>
    </xf>
    <xf numFmtId="168" fontId="21" fillId="58" borderId="21" xfId="10" applyNumberFormat="1" applyFill="1" applyBorder="1" applyAlignment="1">
      <alignment horizontal="center" vertical="center"/>
    </xf>
    <xf numFmtId="0" fontId="0" fillId="0" borderId="0" xfId="0" applyAlignment="1">
      <alignment horizontal="left" vertical="top" wrapText="1"/>
    </xf>
    <xf numFmtId="0" fontId="31" fillId="33" borderId="9" xfId="44" applyFont="1" applyAlignment="1">
      <alignment vertical="center"/>
    </xf>
    <xf numFmtId="166" fontId="31" fillId="33" borderId="9" xfId="44" applyNumberFormat="1" applyFont="1" applyAlignment="1">
      <alignment horizontal="center" vertical="center"/>
    </xf>
    <xf numFmtId="0" fontId="31" fillId="33" borderId="9" xfId="44" applyNumberFormat="1" applyFont="1" applyAlignment="1">
      <alignment horizontal="center" vertical="center"/>
    </xf>
    <xf numFmtId="167" fontId="31" fillId="33" borderId="9" xfId="44" applyNumberFormat="1" applyFont="1" applyAlignment="1">
      <alignment horizontal="center" vertical="center"/>
    </xf>
    <xf numFmtId="0" fontId="5" fillId="29" borderId="0" xfId="29" applyAlignment="1">
      <alignment horizontal="center"/>
    </xf>
    <xf numFmtId="0" fontId="29" fillId="29" borderId="0" xfId="29" applyFont="1" applyAlignment="1">
      <alignment horizontal="center"/>
    </xf>
    <xf numFmtId="0" fontId="30" fillId="0" borderId="0" xfId="76" applyFill="1" applyBorder="1" applyAlignment="1">
      <alignment horizontal="center" vertical="center"/>
    </xf>
    <xf numFmtId="165" fontId="0" fillId="0" borderId="0" xfId="0" applyNumberFormat="1" applyAlignment="1">
      <alignment horizontal="center" vertical="center"/>
    </xf>
    <xf numFmtId="0" fontId="28" fillId="0" borderId="0" xfId="0" applyFont="1" applyAlignment="1">
      <alignment horizontal="left" vertical="top"/>
    </xf>
    <xf numFmtId="3" fontId="2" fillId="16" borderId="5" xfId="30" applyNumberFormat="1" applyBorder="1" applyAlignment="1">
      <alignment horizontal="left" vertical="center"/>
    </xf>
    <xf numFmtId="0" fontId="5" fillId="25" borderId="29" xfId="17" applyNumberFormat="1" applyBorder="1" applyAlignment="1">
      <alignment horizontal="left" vertical="top" wrapText="1"/>
    </xf>
    <xf numFmtId="0" fontId="5" fillId="25" borderId="30" xfId="17" applyNumberFormat="1" applyBorder="1" applyAlignment="1">
      <alignment horizontal="left" vertical="top" wrapText="1"/>
    </xf>
    <xf numFmtId="166" fontId="5" fillId="25" borderId="30" xfId="17" applyNumberFormat="1" applyBorder="1" applyAlignment="1">
      <alignment horizontal="center" vertical="top" wrapText="1"/>
    </xf>
    <xf numFmtId="0" fontId="5" fillId="25" borderId="30" xfId="74" applyNumberFormat="1" applyFont="1" applyFill="1" applyBorder="1" applyAlignment="1">
      <alignment horizontal="left" vertical="top" wrapText="1"/>
    </xf>
    <xf numFmtId="167" fontId="5" fillId="25" borderId="30" xfId="74" applyNumberFormat="1" applyFont="1" applyFill="1" applyBorder="1" applyAlignment="1">
      <alignment horizontal="left" vertical="top" wrapText="1"/>
    </xf>
    <xf numFmtId="0" fontId="5" fillId="27" borderId="30" xfId="25" applyNumberFormat="1" applyBorder="1" applyAlignment="1">
      <alignment horizontal="left" vertical="top" wrapText="1"/>
    </xf>
    <xf numFmtId="0" fontId="5" fillId="25" borderId="33" xfId="17" applyNumberFormat="1" applyBorder="1" applyAlignment="1">
      <alignment horizontal="left" vertical="top" wrapText="1"/>
    </xf>
    <xf numFmtId="0" fontId="5" fillId="25" borderId="30" xfId="74" applyNumberFormat="1" applyFont="1" applyFill="1" applyBorder="1" applyAlignment="1">
      <alignment horizontal="center" vertical="top" wrapText="1"/>
    </xf>
    <xf numFmtId="0" fontId="30" fillId="5" borderId="5" xfId="76" applyAlignment="1">
      <alignment horizontal="center" vertical="center"/>
    </xf>
    <xf numFmtId="0" fontId="30" fillId="5" borderId="5" xfId="76" applyAlignment="1">
      <alignment horizontal="left" vertical="center"/>
    </xf>
    <xf numFmtId="168" fontId="21" fillId="5" borderId="5" xfId="10" applyNumberFormat="1" applyAlignment="1">
      <alignment horizontal="center" vertical="center"/>
    </xf>
    <xf numFmtId="166" fontId="21" fillId="5" borderId="5" xfId="10" applyNumberFormat="1" applyAlignment="1">
      <alignment horizontal="center" vertical="center"/>
    </xf>
    <xf numFmtId="0" fontId="30" fillId="5" borderId="34" xfId="76" applyBorder="1" applyAlignment="1">
      <alignment horizontal="center" vertical="center"/>
    </xf>
    <xf numFmtId="0" fontId="21" fillId="5" borderId="34" xfId="10" applyBorder="1" applyAlignment="1">
      <alignment horizontal="left" vertical="center"/>
    </xf>
    <xf numFmtId="168" fontId="21" fillId="5" borderId="34" xfId="10" applyNumberFormat="1" applyBorder="1" applyAlignment="1">
      <alignment horizontal="center" vertical="center"/>
    </xf>
    <xf numFmtId="0" fontId="21" fillId="5" borderId="34" xfId="10" applyBorder="1" applyAlignment="1">
      <alignment horizontal="center" vertical="center"/>
    </xf>
    <xf numFmtId="0" fontId="21" fillId="5" borderId="34" xfId="10" applyBorder="1" applyAlignment="1">
      <alignment horizontal="left" vertical="center" wrapText="1"/>
    </xf>
    <xf numFmtId="166" fontId="21" fillId="5" borderId="34" xfId="10" applyNumberFormat="1" applyBorder="1" applyAlignment="1">
      <alignment horizontal="center" vertical="center"/>
    </xf>
    <xf numFmtId="0" fontId="30" fillId="5" borderId="34" xfId="76" applyBorder="1" applyAlignment="1">
      <alignment horizontal="left" vertical="center"/>
    </xf>
    <xf numFmtId="0" fontId="30" fillId="5" borderId="35" xfId="76" applyBorder="1" applyAlignment="1">
      <alignment horizontal="center" vertical="center"/>
    </xf>
    <xf numFmtId="0" fontId="21" fillId="5" borderId="35" xfId="10" applyBorder="1" applyAlignment="1">
      <alignment horizontal="left" vertical="center"/>
    </xf>
    <xf numFmtId="168" fontId="21" fillId="5" borderId="35" xfId="10" applyNumberFormat="1" applyBorder="1" applyAlignment="1">
      <alignment horizontal="center" vertical="center"/>
    </xf>
    <xf numFmtId="0" fontId="21" fillId="5" borderId="35" xfId="10" applyBorder="1" applyAlignment="1">
      <alignment horizontal="center" vertical="center"/>
    </xf>
    <xf numFmtId="0" fontId="21" fillId="5" borderId="35" xfId="10" applyBorder="1" applyAlignment="1">
      <alignment horizontal="left" vertical="center" wrapText="1"/>
    </xf>
    <xf numFmtId="166" fontId="21" fillId="5" borderId="35" xfId="10" applyNumberFormat="1" applyBorder="1" applyAlignment="1">
      <alignment horizontal="center" vertical="center" wrapText="1"/>
    </xf>
    <xf numFmtId="166" fontId="21" fillId="5" borderId="35" xfId="10" applyNumberFormat="1" applyBorder="1" applyAlignment="1">
      <alignment horizontal="center" vertical="center"/>
    </xf>
    <xf numFmtId="0" fontId="30" fillId="5" borderId="35" xfId="76" applyBorder="1" applyAlignment="1">
      <alignment horizontal="left" vertical="center"/>
    </xf>
    <xf numFmtId="0" fontId="30" fillId="5" borderId="36" xfId="76" applyBorder="1" applyAlignment="1">
      <alignment horizontal="center" vertical="center"/>
    </xf>
    <xf numFmtId="0" fontId="21" fillId="5" borderId="36" xfId="10" applyBorder="1" applyAlignment="1">
      <alignment horizontal="left" vertical="center"/>
    </xf>
    <xf numFmtId="168" fontId="21" fillId="5" borderId="36" xfId="10" applyNumberFormat="1" applyBorder="1" applyAlignment="1">
      <alignment horizontal="center" vertical="center"/>
    </xf>
    <xf numFmtId="0" fontId="21" fillId="5" borderId="36" xfId="10" applyBorder="1" applyAlignment="1">
      <alignment horizontal="center" vertical="center"/>
    </xf>
    <xf numFmtId="0" fontId="21" fillId="5" borderId="36" xfId="10" applyBorder="1" applyAlignment="1">
      <alignment horizontal="left" vertical="center" wrapText="1"/>
    </xf>
    <xf numFmtId="166" fontId="21" fillId="5" borderId="36" xfId="10" applyNumberFormat="1" applyBorder="1" applyAlignment="1">
      <alignment horizontal="center" vertical="center"/>
    </xf>
    <xf numFmtId="0" fontId="30" fillId="5" borderId="36" xfId="76" applyBorder="1" applyAlignment="1">
      <alignment horizontal="left" vertical="center"/>
    </xf>
    <xf numFmtId="168" fontId="21" fillId="58" borderId="35" xfId="10" applyNumberFormat="1" applyFill="1" applyBorder="1" applyAlignment="1">
      <alignment horizontal="center" vertical="center"/>
    </xf>
    <xf numFmtId="0" fontId="30" fillId="58" borderId="20" xfId="76" applyNumberFormat="1" applyFill="1" applyBorder="1" applyAlignment="1">
      <alignment horizontal="center" vertical="center"/>
    </xf>
    <xf numFmtId="0" fontId="30" fillId="58" borderId="21" xfId="76" applyNumberFormat="1" applyFill="1" applyBorder="1" applyAlignment="1">
      <alignment horizontal="center" vertical="center"/>
    </xf>
    <xf numFmtId="0" fontId="30" fillId="58" borderId="35" xfId="76" applyNumberFormat="1" applyFill="1" applyBorder="1" applyAlignment="1">
      <alignment horizontal="center" vertical="center"/>
    </xf>
    <xf numFmtId="0" fontId="5" fillId="30" borderId="30" xfId="33" applyNumberFormat="1" applyBorder="1" applyAlignment="1">
      <alignment horizontal="left" vertical="top" wrapText="1"/>
    </xf>
    <xf numFmtId="3" fontId="2" fillId="16" borderId="5" xfId="30" applyNumberFormat="1" applyBorder="1" applyAlignment="1">
      <alignment horizontal="left" vertical="center" indent="1"/>
    </xf>
    <xf numFmtId="166" fontId="21" fillId="5" borderId="5" xfId="10" applyNumberFormat="1" applyAlignment="1">
      <alignment horizontal="center" vertical="center" wrapText="1"/>
    </xf>
    <xf numFmtId="0" fontId="30" fillId="5" borderId="5" xfId="76" applyNumberFormat="1" applyAlignment="1">
      <alignment horizontal="center" vertical="center"/>
    </xf>
    <xf numFmtId="166" fontId="21" fillId="5" borderId="34" xfId="10" applyNumberFormat="1" applyBorder="1" applyAlignment="1">
      <alignment horizontal="center" vertical="center" wrapText="1"/>
    </xf>
    <xf numFmtId="0" fontId="30" fillId="5" borderId="34" xfId="76" applyNumberFormat="1" applyBorder="1" applyAlignment="1">
      <alignment horizontal="center" vertical="center"/>
    </xf>
    <xf numFmtId="166" fontId="21" fillId="5" borderId="36" xfId="10" applyNumberFormat="1" applyBorder="1" applyAlignment="1">
      <alignment horizontal="center" vertical="center" wrapText="1"/>
    </xf>
    <xf numFmtId="0" fontId="30" fillId="58" borderId="36" xfId="76" applyNumberFormat="1" applyFill="1" applyBorder="1" applyAlignment="1">
      <alignment horizontal="center" vertical="center"/>
    </xf>
    <xf numFmtId="168" fontId="21" fillId="58" borderId="36" xfId="10" applyNumberFormat="1" applyFill="1" applyBorder="1" applyAlignment="1">
      <alignment horizontal="center" vertical="center"/>
    </xf>
    <xf numFmtId="0" fontId="14" fillId="34" borderId="10" xfId="9" applyAlignment="1">
      <alignment horizontal="left" wrapText="1"/>
      <protection locked="0"/>
    </xf>
    <xf numFmtId="0" fontId="5" fillId="26" borderId="0" xfId="21" applyAlignment="1">
      <alignment horizontal="left" wrapText="1"/>
    </xf>
    <xf numFmtId="0" fontId="5" fillId="25" borderId="33" xfId="17" applyNumberFormat="1" applyBorder="1" applyAlignment="1">
      <alignment horizontal="center" vertical="top" wrapText="1"/>
    </xf>
    <xf numFmtId="14" fontId="21" fillId="5" borderId="5" xfId="10" applyNumberFormat="1" applyAlignment="1">
      <alignment horizontal="center" vertical="center"/>
    </xf>
    <xf numFmtId="0" fontId="21" fillId="5" borderId="5" xfId="10">
      <alignment vertical="center"/>
    </xf>
    <xf numFmtId="0" fontId="30" fillId="5" borderId="5" xfId="76">
      <alignment vertical="center"/>
    </xf>
    <xf numFmtId="0" fontId="5" fillId="25" borderId="33" xfId="74" applyNumberFormat="1" applyFont="1" applyFill="1" applyBorder="1" applyAlignment="1">
      <alignment horizontal="left" vertical="top" wrapText="1"/>
    </xf>
    <xf numFmtId="43" fontId="0" fillId="0" borderId="0" xfId="74" applyFont="1" applyAlignment="1">
      <alignment horizontal="center" vertical="center"/>
    </xf>
    <xf numFmtId="0" fontId="31" fillId="33" borderId="9" xfId="44" applyNumberFormat="1" applyFont="1" applyAlignment="1">
      <alignment horizontal="left" vertical="center"/>
    </xf>
    <xf numFmtId="0" fontId="31" fillId="33" borderId="9" xfId="74" applyNumberFormat="1" applyFont="1" applyFill="1" applyBorder="1" applyAlignment="1">
      <alignment horizontal="left" vertical="center"/>
    </xf>
    <xf numFmtId="4" fontId="21" fillId="5" borderId="5" xfId="10" applyNumberFormat="1" applyAlignment="1">
      <alignment vertical="center" shrinkToFit="1"/>
    </xf>
    <xf numFmtId="0" fontId="28" fillId="0" borderId="0" xfId="0" applyFont="1" applyAlignment="1">
      <alignment vertical="top"/>
    </xf>
    <xf numFmtId="0" fontId="5" fillId="30" borderId="15" xfId="33" applyBorder="1" applyAlignment="1">
      <alignment vertical="top" wrapText="1"/>
    </xf>
    <xf numFmtId="0" fontId="5" fillId="30" borderId="16" xfId="33" applyBorder="1" applyAlignment="1">
      <alignment vertical="top" wrapText="1"/>
    </xf>
    <xf numFmtId="0" fontId="5" fillId="25" borderId="30" xfId="17" applyBorder="1" applyAlignment="1">
      <alignment horizontal="left" vertical="top"/>
    </xf>
    <xf numFmtId="0" fontId="5" fillId="27" borderId="30" xfId="25" applyNumberFormat="1" applyBorder="1" applyAlignment="1">
      <alignment horizontal="center" vertical="top" wrapText="1"/>
    </xf>
    <xf numFmtId="0" fontId="5" fillId="27" borderId="30" xfId="25" applyBorder="1" applyAlignment="1">
      <alignment horizontal="center" vertical="top" wrapText="1"/>
    </xf>
    <xf numFmtId="0" fontId="5" fillId="30" borderId="30" xfId="33" applyBorder="1" applyAlignment="1">
      <alignment horizontal="left" vertical="top" wrapText="1"/>
    </xf>
    <xf numFmtId="166" fontId="5" fillId="30" borderId="30" xfId="33" applyNumberFormat="1" applyBorder="1" applyAlignment="1">
      <alignment horizontal="center" vertical="top" wrapText="1"/>
    </xf>
    <xf numFmtId="0" fontId="5" fillId="31" borderId="30" xfId="37" applyBorder="1" applyAlignment="1">
      <alignment horizontal="left" vertical="top" wrapText="1"/>
    </xf>
    <xf numFmtId="166" fontId="21" fillId="58" borderId="20" xfId="10" applyNumberFormat="1" applyFill="1" applyBorder="1" applyAlignment="1">
      <alignment horizontal="center" vertical="center" wrapText="1"/>
    </xf>
    <xf numFmtId="166" fontId="21" fillId="58" borderId="21" xfId="10" applyNumberFormat="1" applyFill="1" applyBorder="1" applyAlignment="1">
      <alignment horizontal="center" vertical="center" wrapText="1"/>
    </xf>
    <xf numFmtId="166" fontId="21" fillId="58" borderId="35" xfId="10" applyNumberFormat="1" applyFill="1" applyBorder="1" applyAlignment="1">
      <alignment horizontal="center" vertical="center" wrapText="1"/>
    </xf>
    <xf numFmtId="166" fontId="21" fillId="58" borderId="36" xfId="10" applyNumberFormat="1" applyFill="1" applyBorder="1" applyAlignment="1">
      <alignment horizontal="center" vertical="center" wrapText="1"/>
    </xf>
    <xf numFmtId="43" fontId="12" fillId="33" borderId="9" xfId="74" applyFont="1" applyFill="1" applyBorder="1" applyAlignment="1">
      <alignment horizontal="left" vertical="center" shrinkToFit="1"/>
    </xf>
    <xf numFmtId="43" fontId="12" fillId="33" borderId="9" xfId="74" applyFont="1" applyFill="1" applyBorder="1" applyAlignment="1">
      <alignment horizontal="center" vertical="center" shrinkToFit="1"/>
    </xf>
    <xf numFmtId="43" fontId="12" fillId="33" borderId="9" xfId="74" applyFont="1" applyFill="1" applyBorder="1" applyAlignment="1">
      <alignment horizontal="center" shrinkToFit="1"/>
    </xf>
    <xf numFmtId="167" fontId="21" fillId="5" borderId="5" xfId="74" applyNumberFormat="1" applyFont="1" applyFill="1" applyBorder="1" applyAlignment="1">
      <alignment horizontal="center" vertical="center"/>
    </xf>
    <xf numFmtId="167" fontId="21" fillId="5" borderId="20" xfId="74" applyNumberFormat="1" applyFont="1" applyFill="1" applyBorder="1" applyAlignment="1">
      <alignment horizontal="center" vertical="center"/>
    </xf>
    <xf numFmtId="167" fontId="21" fillId="5" borderId="34" xfId="74" applyNumberFormat="1" applyFont="1" applyFill="1" applyBorder="1" applyAlignment="1">
      <alignment horizontal="center" vertical="center"/>
    </xf>
    <xf numFmtId="167" fontId="21" fillId="5" borderId="35" xfId="74" applyNumberFormat="1" applyFont="1" applyFill="1" applyBorder="1" applyAlignment="1">
      <alignment horizontal="center" vertical="center"/>
    </xf>
    <xf numFmtId="167" fontId="21" fillId="5" borderId="21" xfId="74" applyNumberFormat="1" applyFont="1" applyFill="1" applyBorder="1" applyAlignment="1">
      <alignment horizontal="center" vertical="center"/>
    </xf>
    <xf numFmtId="167" fontId="21" fillId="5" borderId="36" xfId="74" applyNumberFormat="1" applyFont="1" applyFill="1" applyBorder="1" applyAlignment="1">
      <alignment horizontal="center" vertical="center"/>
    </xf>
    <xf numFmtId="0" fontId="37" fillId="60" borderId="5" xfId="10" applyFont="1" applyFill="1" applyAlignment="1">
      <alignment horizontal="left" vertical="center" wrapText="1"/>
    </xf>
    <xf numFmtId="0" fontId="29" fillId="28" borderId="0" xfId="41" applyFont="1" applyAlignment="1">
      <alignment horizontal="center" vertical="center"/>
    </xf>
    <xf numFmtId="0" fontId="28" fillId="0" borderId="0" xfId="0" applyFont="1" applyAlignment="1">
      <alignment horizontal="left" vertical="top"/>
    </xf>
    <xf numFmtId="0" fontId="5" fillId="29" borderId="41" xfId="29" applyBorder="1" applyAlignment="1">
      <alignment horizontal="right" vertical="center"/>
    </xf>
    <xf numFmtId="0" fontId="5" fillId="29" borderId="28" xfId="29" applyBorder="1" applyAlignment="1">
      <alignment horizontal="right" vertical="center"/>
    </xf>
    <xf numFmtId="0" fontId="5" fillId="29" borderId="25" xfId="29" applyBorder="1" applyAlignment="1">
      <alignment horizontal="right" vertical="center"/>
    </xf>
    <xf numFmtId="0" fontId="5" fillId="29" borderId="27" xfId="29" applyBorder="1" applyAlignment="1">
      <alignment horizontal="right" vertical="center"/>
    </xf>
    <xf numFmtId="0" fontId="5" fillId="29" borderId="19" xfId="29" applyBorder="1" applyAlignment="1">
      <alignment horizontal="right" vertical="center"/>
    </xf>
    <xf numFmtId="0" fontId="5" fillId="29" borderId="26" xfId="29" applyBorder="1" applyAlignment="1">
      <alignment horizontal="right" vertical="center"/>
    </xf>
    <xf numFmtId="0" fontId="5" fillId="29" borderId="17" xfId="29" applyBorder="1" applyAlignment="1">
      <alignment horizontal="right" vertical="center"/>
    </xf>
    <xf numFmtId="0" fontId="21" fillId="5" borderId="5" xfId="10" applyAlignment="1">
      <alignment horizontal="center" vertical="center" shrinkToFit="1"/>
    </xf>
    <xf numFmtId="0" fontId="21" fillId="5" borderId="42" xfId="10" applyBorder="1" applyAlignment="1">
      <alignment horizontal="center" vertical="center" shrinkToFit="1"/>
    </xf>
    <xf numFmtId="0" fontId="33" fillId="58" borderId="0" xfId="0" applyFont="1" applyFill="1" applyAlignment="1">
      <alignment horizontal="center" vertical="center" wrapText="1"/>
    </xf>
    <xf numFmtId="0" fontId="33" fillId="58" borderId="31" xfId="0" applyFont="1" applyFill="1" applyBorder="1" applyAlignment="1">
      <alignment horizontal="center" vertical="center" wrapText="1"/>
    </xf>
    <xf numFmtId="0" fontId="33" fillId="58" borderId="37" xfId="0" applyFont="1" applyFill="1" applyBorder="1" applyAlignment="1">
      <alignment horizontal="center" vertical="center" wrapText="1"/>
    </xf>
    <xf numFmtId="0" fontId="33" fillId="58" borderId="32" xfId="0" applyFont="1" applyFill="1" applyBorder="1" applyAlignment="1">
      <alignment horizontal="center" vertical="center" wrapText="1"/>
    </xf>
    <xf numFmtId="0" fontId="36" fillId="36" borderId="43" xfId="46" applyFont="1" applyBorder="1" applyAlignment="1">
      <alignment horizontal="center" vertical="center" wrapText="1"/>
    </xf>
    <xf numFmtId="0" fontId="36" fillId="36" borderId="44" xfId="46" applyFont="1" applyBorder="1" applyAlignment="1">
      <alignment horizontal="center" vertical="center" wrapText="1"/>
    </xf>
    <xf numFmtId="0" fontId="36" fillId="36" borderId="45" xfId="46" applyFont="1" applyBorder="1" applyAlignment="1">
      <alignment horizontal="center" vertical="center" wrapText="1"/>
    </xf>
    <xf numFmtId="0" fontId="36" fillId="36" borderId="46" xfId="46" applyFont="1" applyBorder="1" applyAlignment="1">
      <alignment horizontal="center" vertical="center" wrapText="1"/>
    </xf>
    <xf numFmtId="0" fontId="36" fillId="36" borderId="0" xfId="46" applyFont="1" applyBorder="1" applyAlignment="1">
      <alignment horizontal="center" vertical="center" wrapText="1"/>
    </xf>
    <xf numFmtId="0" fontId="36" fillId="36" borderId="31" xfId="46" applyFont="1" applyBorder="1" applyAlignment="1">
      <alignment horizontal="center" vertical="center" wrapText="1"/>
    </xf>
    <xf numFmtId="0" fontId="36" fillId="36" borderId="40" xfId="46" applyFont="1" applyBorder="1" applyAlignment="1">
      <alignment horizontal="center" vertical="center" wrapText="1"/>
    </xf>
    <xf numFmtId="0" fontId="36" fillId="36" borderId="37" xfId="46" applyFont="1" applyBorder="1" applyAlignment="1">
      <alignment horizontal="center" vertical="center" wrapText="1"/>
    </xf>
    <xf numFmtId="0" fontId="36" fillId="36" borderId="32" xfId="46" applyFont="1" applyBorder="1" applyAlignment="1">
      <alignment horizontal="center" vertical="center" wrapText="1"/>
    </xf>
    <xf numFmtId="0" fontId="5" fillId="29" borderId="39" xfId="29" applyBorder="1" applyAlignment="1">
      <alignment horizontal="right" vertical="center" shrinkToFit="1"/>
    </xf>
    <xf numFmtId="0" fontId="5" fillId="29" borderId="25" xfId="29" applyBorder="1" applyAlignment="1">
      <alignment horizontal="right" vertical="center" shrinkToFit="1"/>
    </xf>
    <xf numFmtId="0" fontId="34" fillId="29" borderId="18" xfId="29" applyFont="1" applyBorder="1" applyAlignment="1">
      <alignment horizontal="right" vertical="center"/>
    </xf>
    <xf numFmtId="0" fontId="34" fillId="29" borderId="19" xfId="29" applyFont="1" applyBorder="1" applyAlignment="1">
      <alignment horizontal="right" vertical="center"/>
    </xf>
    <xf numFmtId="0" fontId="5" fillId="29" borderId="18" xfId="29" applyBorder="1" applyAlignment="1">
      <alignment horizontal="right" vertical="center"/>
    </xf>
    <xf numFmtId="0" fontId="5" fillId="29" borderId="38" xfId="29" applyBorder="1" applyAlignment="1">
      <alignment horizontal="right" vertical="center"/>
    </xf>
    <xf numFmtId="0" fontId="5" fillId="29" borderId="0" xfId="29" applyAlignment="1">
      <alignment horizontal="center" vertical="center"/>
    </xf>
    <xf numFmtId="0" fontId="35" fillId="56" borderId="13" xfId="72" applyFont="1" applyAlignment="1">
      <alignment horizontal="center" vertical="center" wrapText="1"/>
    </xf>
  </cellXfs>
  <cellStyles count="78">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3a" xfId="41" xr:uid="{00000000-0005-0000-0000-000015000000}"/>
    <cellStyle name="Accent4" xfId="29" builtinId="41" customBuiltin="1"/>
    <cellStyle name="Accent5" xfId="33" builtinId="45" customBuiltin="1"/>
    <cellStyle name="Accent6" xfId="37" builtinId="49" customBuiltin="1"/>
    <cellStyle name="Accent7" xfId="42" xr:uid="{00000000-0005-0000-0000-000019000000}"/>
    <cellStyle name="Bad" xfId="7" builtinId="27" customBuiltin="1"/>
    <cellStyle name="Calculation" xfId="11" builtinId="22" customBuiltin="1"/>
    <cellStyle name="Check Cell" xfId="13" builtinId="23" customBuiltin="1"/>
    <cellStyle name="Comma" xfId="74" builtinId="3"/>
    <cellStyle name="Comma 2" xfId="43" xr:uid="{00000000-0005-0000-0000-00001E000000}"/>
    <cellStyle name="Explanatory Text" xfId="15" builtinId="53" customBuiltin="1"/>
    <cellStyle name="Good" xfId="6" builtinId="26" customBuiltin="1"/>
    <cellStyle name="Gray" xfId="44" xr:uid="{00000000-0005-0000-0000-000021000000}"/>
    <cellStyle name="Heading 1" xfId="2" builtinId="16" customBuiltin="1"/>
    <cellStyle name="Heading 2" xfId="3" builtinId="17" customBuiltin="1"/>
    <cellStyle name="Heading 3" xfId="4" builtinId="18" customBuiltin="1"/>
    <cellStyle name="Heading 4" xfId="5" builtinId="19" customBuiltin="1"/>
    <cellStyle name="Hyperlink" xfId="76" builtinId="8"/>
    <cellStyle name="Input" xfId="9" builtinId="20" customBuiltin="1"/>
    <cellStyle name="Linked Cell" xfId="12" builtinId="24" customBuiltin="1"/>
    <cellStyle name="List" xfId="45" xr:uid="{00000000-0005-0000-0000-000029000000}"/>
    <cellStyle name="ListBad" xfId="46" xr:uid="{00000000-0005-0000-0000-00002A000000}"/>
    <cellStyle name="ListSelected" xfId="47" xr:uid="{00000000-0005-0000-0000-00002B000000}"/>
    <cellStyle name="Neutral" xfId="8" builtinId="28" customBuiltin="1"/>
    <cellStyle name="Normal" xfId="0" builtinId="0" customBuiltin="1"/>
    <cellStyle name="Normal 2" xfId="48" xr:uid="{00000000-0005-0000-0000-00002E000000}"/>
    <cellStyle name="Normal 3" xfId="49" xr:uid="{00000000-0005-0000-0000-00002F000000}"/>
    <cellStyle name="Normal 4" xfId="50" xr:uid="{00000000-0005-0000-0000-000030000000}"/>
    <cellStyle name="Normal 4 2" xfId="51" xr:uid="{00000000-0005-0000-0000-000031000000}"/>
    <cellStyle name="Normal 5" xfId="75" xr:uid="{00000000-0005-0000-0000-000032000000}"/>
    <cellStyle name="Output" xfId="10" builtinId="21" customBuiltin="1"/>
    <cellStyle name="OutputSO" xfId="77" xr:uid="{00000000-0005-0000-0000-000034000000}"/>
    <cellStyle name="Percent 2" xfId="52" xr:uid="{00000000-0005-0000-0000-000035000000}"/>
    <cellStyle name="Phase0" xfId="53" xr:uid="{00000000-0005-0000-0000-000036000000}"/>
    <cellStyle name="Phase1" xfId="54" xr:uid="{00000000-0005-0000-0000-000037000000}"/>
    <cellStyle name="Phase10" xfId="55" xr:uid="{00000000-0005-0000-0000-000038000000}"/>
    <cellStyle name="Phase11" xfId="56" xr:uid="{00000000-0005-0000-0000-000039000000}"/>
    <cellStyle name="Phase12" xfId="57" xr:uid="{00000000-0005-0000-0000-00003A000000}"/>
    <cellStyle name="Phase13" xfId="58" xr:uid="{00000000-0005-0000-0000-00003B000000}"/>
    <cellStyle name="Phase14" xfId="59" xr:uid="{00000000-0005-0000-0000-00003C000000}"/>
    <cellStyle name="Phase15" xfId="60" xr:uid="{00000000-0005-0000-0000-00003D000000}"/>
    <cellStyle name="Phase16" xfId="61" xr:uid="{00000000-0005-0000-0000-00003E000000}"/>
    <cellStyle name="Phase17" xfId="62" xr:uid="{00000000-0005-0000-0000-00003F000000}"/>
    <cellStyle name="Phase18" xfId="63" xr:uid="{00000000-0005-0000-0000-000040000000}"/>
    <cellStyle name="Phase2" xfId="64" xr:uid="{00000000-0005-0000-0000-000041000000}"/>
    <cellStyle name="Phase3" xfId="65" xr:uid="{00000000-0005-0000-0000-000042000000}"/>
    <cellStyle name="Phase4" xfId="66" xr:uid="{00000000-0005-0000-0000-000043000000}"/>
    <cellStyle name="Phase5" xfId="67" xr:uid="{00000000-0005-0000-0000-000044000000}"/>
    <cellStyle name="Phase6" xfId="68" xr:uid="{00000000-0005-0000-0000-000045000000}"/>
    <cellStyle name="Phase7" xfId="69" xr:uid="{00000000-0005-0000-0000-000046000000}"/>
    <cellStyle name="Phase8" xfId="70" xr:uid="{00000000-0005-0000-0000-000047000000}"/>
    <cellStyle name="Phase9" xfId="71" xr:uid="{00000000-0005-0000-0000-000048000000}"/>
    <cellStyle name="ReadOnly" xfId="72" xr:uid="{00000000-0005-0000-0000-000049000000}"/>
    <cellStyle name="ReadOnlySum" xfId="73" xr:uid="{00000000-0005-0000-0000-00004A000000}"/>
    <cellStyle name="Title" xfId="1" builtinId="15" customBuiltin="1"/>
    <cellStyle name="Total" xfId="16" builtinId="25" customBuiltin="1"/>
    <cellStyle name="Warning Text" xfId="14" builtinId="11" customBuiltin="1"/>
  </cellStyles>
  <dxfs count="4">
    <dxf>
      <fill>
        <patternFill>
          <bgColor rgb="FFFF96FF"/>
        </patternFill>
      </fill>
    </dxf>
    <dxf>
      <fill>
        <patternFill>
          <bgColor rgb="FFFFFF96"/>
        </patternFill>
      </fill>
    </dxf>
    <dxf>
      <fill>
        <patternFill>
          <bgColor rgb="FFFF96FF"/>
        </patternFill>
      </fill>
    </dxf>
    <dxf>
      <fill>
        <patternFill>
          <bgColor rgb="FFFF96FF"/>
        </patternFill>
      </fill>
    </dxf>
  </dxfs>
  <tableStyles count="0" defaultTableStyle="TableStyleMedium2" defaultPivotStyle="PivotStyleLight16"/>
  <colors>
    <mruColors>
      <color rgb="FF0000FF"/>
      <color rgb="FFFFCCFF"/>
      <color rgb="FFFFFFCC"/>
      <color rgb="FF66FFFF"/>
      <color rgb="FF51D6D3"/>
      <color rgb="FF66FF99"/>
      <color rgb="FF00FFFF"/>
      <color rgb="FFCCECFF"/>
      <color rgb="FF99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609600</xdr:colOff>
      <xdr:row>2</xdr:row>
      <xdr:rowOff>38099</xdr:rowOff>
    </xdr:from>
    <xdr:to>
      <xdr:col>1</xdr:col>
      <xdr:colOff>1371600</xdr:colOff>
      <xdr:row>5</xdr:row>
      <xdr:rowOff>114299</xdr:rowOff>
    </xdr:to>
    <xdr:sp macro="[0]!ManualUpdate" textlink="">
      <xdr:nvSpPr>
        <xdr:cNvPr id="4" name="cmdUpdate">
          <a:extLst>
            <a:ext uri="{FF2B5EF4-FFF2-40B4-BE49-F238E27FC236}">
              <a16:creationId xmlns:a16="http://schemas.microsoft.com/office/drawing/2014/main" id="{00000000-0008-0000-0000-000004000000}"/>
            </a:ext>
          </a:extLst>
        </xdr:cNvPr>
        <xdr:cNvSpPr/>
      </xdr:nvSpPr>
      <xdr:spPr>
        <a:xfrm>
          <a:off x="838200" y="428624"/>
          <a:ext cx="762000" cy="533400"/>
        </a:xfrm>
        <a:prstGeom prst="roundRect">
          <a:avLst/>
        </a:prstGeom>
        <a:solidFill>
          <a:srgbClr val="00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solidFill>
                <a:sysClr val="windowText" lastClr="000000"/>
              </a:solidFill>
            </a:rPr>
            <a:t>UPDATE</a:t>
          </a:r>
          <a:endParaRPr lang="en-US" sz="1000" b="1">
            <a:solidFill>
              <a:sysClr val="windowText" lastClr="000000"/>
            </a:solidFill>
          </a:endParaRPr>
        </a:p>
      </xdr:txBody>
    </xdr:sp>
    <xdr:clientData/>
  </xdr:twoCellAnchor>
  <xdr:twoCellAnchor editAs="absolute">
    <xdr:from>
      <xdr:col>1</xdr:col>
      <xdr:colOff>3009900</xdr:colOff>
      <xdr:row>2</xdr:row>
      <xdr:rowOff>38100</xdr:rowOff>
    </xdr:from>
    <xdr:to>
      <xdr:col>1</xdr:col>
      <xdr:colOff>3771900</xdr:colOff>
      <xdr:row>5</xdr:row>
      <xdr:rowOff>114300</xdr:rowOff>
    </xdr:to>
    <xdr:sp macro="[0]!cmdReserverd" textlink="">
      <xdr:nvSpPr>
        <xdr:cNvPr id="5" name="cmdReserved">
          <a:extLst>
            <a:ext uri="{FF2B5EF4-FFF2-40B4-BE49-F238E27FC236}">
              <a16:creationId xmlns:a16="http://schemas.microsoft.com/office/drawing/2014/main" id="{00000000-0008-0000-0000-000005000000}"/>
            </a:ext>
          </a:extLst>
        </xdr:cNvPr>
        <xdr:cNvSpPr/>
      </xdr:nvSpPr>
      <xdr:spPr>
        <a:xfrm>
          <a:off x="3238500" y="428625"/>
          <a:ext cx="762000" cy="533400"/>
        </a:xfrm>
        <a:prstGeom prst="roundRect">
          <a:avLst/>
        </a:prstGeom>
        <a:solidFill>
          <a:schemeClr val="accent3">
            <a:lumMod val="40000"/>
            <a:lumOff val="6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RESERVED WORKSHEET</a:t>
          </a:r>
        </a:p>
      </xdr:txBody>
    </xdr:sp>
    <xdr:clientData fPrintsWithSheet="0"/>
  </xdr:twoCellAnchor>
  <xdr:twoCellAnchor editAs="absolute">
    <xdr:from>
      <xdr:col>2</xdr:col>
      <xdr:colOff>457200</xdr:colOff>
      <xdr:row>2</xdr:row>
      <xdr:rowOff>38100</xdr:rowOff>
    </xdr:from>
    <xdr:to>
      <xdr:col>2</xdr:col>
      <xdr:colOff>1219200</xdr:colOff>
      <xdr:row>5</xdr:row>
      <xdr:rowOff>114300</xdr:rowOff>
    </xdr:to>
    <xdr:sp macro="[0]!cmdParts" textlink="">
      <xdr:nvSpPr>
        <xdr:cNvPr id="6" name="cmdParts">
          <a:extLst>
            <a:ext uri="{FF2B5EF4-FFF2-40B4-BE49-F238E27FC236}">
              <a16:creationId xmlns:a16="http://schemas.microsoft.com/office/drawing/2014/main" id="{00000000-0008-0000-0000-000006000000}"/>
            </a:ext>
          </a:extLst>
        </xdr:cNvPr>
        <xdr:cNvSpPr/>
      </xdr:nvSpPr>
      <xdr:spPr>
        <a:xfrm>
          <a:off x="5638800" y="428625"/>
          <a:ext cx="762000" cy="533400"/>
        </a:xfrm>
        <a:prstGeom prst="roundRect">
          <a:avLst/>
        </a:prstGeom>
        <a:solidFill>
          <a:schemeClr val="accent3">
            <a:lumMod val="20000"/>
            <a:lumOff val="8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PARTS WORKSHEET</a:t>
          </a:r>
        </a:p>
      </xdr:txBody>
    </xdr:sp>
    <xdr:clientData fPrintsWithSheet="0"/>
  </xdr:twoCellAnchor>
  <xdr:twoCellAnchor editAs="absolute">
    <xdr:from>
      <xdr:col>1</xdr:col>
      <xdr:colOff>3810000</xdr:colOff>
      <xdr:row>2</xdr:row>
      <xdr:rowOff>38100</xdr:rowOff>
    </xdr:from>
    <xdr:to>
      <xdr:col>1</xdr:col>
      <xdr:colOff>4572000</xdr:colOff>
      <xdr:row>5</xdr:row>
      <xdr:rowOff>114300</xdr:rowOff>
    </xdr:to>
    <xdr:sp macro="[0]!cmdOrders" textlink="">
      <xdr:nvSpPr>
        <xdr:cNvPr id="7" name="cmdOrders">
          <a:extLst>
            <a:ext uri="{FF2B5EF4-FFF2-40B4-BE49-F238E27FC236}">
              <a16:creationId xmlns:a16="http://schemas.microsoft.com/office/drawing/2014/main" id="{00000000-0008-0000-0000-000007000000}"/>
            </a:ext>
          </a:extLst>
        </xdr:cNvPr>
        <xdr:cNvSpPr/>
      </xdr:nvSpPr>
      <xdr:spPr>
        <a:xfrm>
          <a:off x="4038600" y="428625"/>
          <a:ext cx="762000" cy="533400"/>
        </a:xfrm>
        <a:prstGeom prst="roundRect">
          <a:avLst/>
        </a:prstGeom>
        <a:solidFill>
          <a:schemeClr val="accent3">
            <a:lumMod val="40000"/>
            <a:lumOff val="6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ORDERS WORKSHEET</a:t>
          </a:r>
        </a:p>
      </xdr:txBody>
    </xdr:sp>
    <xdr:clientData fPrintsWithSheet="0"/>
  </xdr:twoCellAnchor>
  <xdr:twoCellAnchor editAs="absolute">
    <xdr:from>
      <xdr:col>1</xdr:col>
      <xdr:colOff>1409700</xdr:colOff>
      <xdr:row>2</xdr:row>
      <xdr:rowOff>38100</xdr:rowOff>
    </xdr:from>
    <xdr:to>
      <xdr:col>1</xdr:col>
      <xdr:colOff>2171700</xdr:colOff>
      <xdr:row>5</xdr:row>
      <xdr:rowOff>114300</xdr:rowOff>
    </xdr:to>
    <xdr:sp macro="[0]!PlannerView" textlink="">
      <xdr:nvSpPr>
        <xdr:cNvPr id="8" name="cmdPlanner">
          <a:extLst>
            <a:ext uri="{FF2B5EF4-FFF2-40B4-BE49-F238E27FC236}">
              <a16:creationId xmlns:a16="http://schemas.microsoft.com/office/drawing/2014/main" id="{00000000-0008-0000-0000-000008000000}"/>
            </a:ext>
          </a:extLst>
        </xdr:cNvPr>
        <xdr:cNvSpPr/>
      </xdr:nvSpPr>
      <xdr:spPr>
        <a:xfrm>
          <a:off x="1638300" y="428625"/>
          <a:ext cx="762000" cy="533400"/>
        </a:xfrm>
        <a:prstGeom prst="roundRect">
          <a:avLst/>
        </a:prstGeom>
        <a:solidFill>
          <a:srgbClr val="00FF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PLANNER</a:t>
          </a:r>
          <a:r>
            <a:rPr lang="en-US" sz="900" b="1" baseline="0">
              <a:solidFill>
                <a:sysClr val="windowText" lastClr="000000"/>
              </a:solidFill>
            </a:rPr>
            <a:t> </a:t>
          </a:r>
          <a:r>
            <a:rPr lang="en-US" sz="900" b="1">
              <a:solidFill>
                <a:sysClr val="windowText" lastClr="000000"/>
              </a:solidFill>
            </a:rPr>
            <a:t>VIEW</a:t>
          </a:r>
        </a:p>
      </xdr:txBody>
    </xdr:sp>
    <xdr:clientData fPrintsWithSheet="0"/>
  </xdr:twoCellAnchor>
  <xdr:twoCellAnchor editAs="absolute">
    <xdr:from>
      <xdr:col>0</xdr:col>
      <xdr:colOff>38100</xdr:colOff>
      <xdr:row>2</xdr:row>
      <xdr:rowOff>38100</xdr:rowOff>
    </xdr:from>
    <xdr:to>
      <xdr:col>1</xdr:col>
      <xdr:colOff>571500</xdr:colOff>
      <xdr:row>5</xdr:row>
      <xdr:rowOff>114300</xdr:rowOff>
    </xdr:to>
    <xdr:sp macro="[0]!Help" textlink="">
      <xdr:nvSpPr>
        <xdr:cNvPr id="9" name="cmdHelp">
          <a:extLst>
            <a:ext uri="{FF2B5EF4-FFF2-40B4-BE49-F238E27FC236}">
              <a16:creationId xmlns:a16="http://schemas.microsoft.com/office/drawing/2014/main" id="{00000000-0008-0000-0000-000009000000}"/>
            </a:ext>
          </a:extLst>
        </xdr:cNvPr>
        <xdr:cNvSpPr/>
      </xdr:nvSpPr>
      <xdr:spPr>
        <a:xfrm>
          <a:off x="38100" y="428625"/>
          <a:ext cx="762000" cy="533400"/>
        </a:xfrm>
        <a:prstGeom prst="roundRect">
          <a:avLst/>
        </a:prstGeom>
        <a:solidFill>
          <a:srgbClr val="FF00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solidFill>
                <a:srgbClr val="FFFF00"/>
              </a:solidFill>
            </a:rPr>
            <a:t>HELP</a:t>
          </a:r>
        </a:p>
      </xdr:txBody>
    </xdr:sp>
    <xdr:clientData fPrintsWithSheet="0"/>
  </xdr:twoCellAnchor>
  <xdr:twoCellAnchor editAs="absolute">
    <xdr:from>
      <xdr:col>1</xdr:col>
      <xdr:colOff>2209800</xdr:colOff>
      <xdr:row>2</xdr:row>
      <xdr:rowOff>38100</xdr:rowOff>
    </xdr:from>
    <xdr:to>
      <xdr:col>1</xdr:col>
      <xdr:colOff>2971800</xdr:colOff>
      <xdr:row>5</xdr:row>
      <xdr:rowOff>114300</xdr:rowOff>
    </xdr:to>
    <xdr:sp macro="[0]!NegativeView" textlink="">
      <xdr:nvSpPr>
        <xdr:cNvPr id="10" name="cmdNegative">
          <a:extLst>
            <a:ext uri="{FF2B5EF4-FFF2-40B4-BE49-F238E27FC236}">
              <a16:creationId xmlns:a16="http://schemas.microsoft.com/office/drawing/2014/main" id="{00000000-0008-0000-0000-00000A000000}"/>
            </a:ext>
          </a:extLst>
        </xdr:cNvPr>
        <xdr:cNvSpPr/>
      </xdr:nvSpPr>
      <xdr:spPr>
        <a:xfrm>
          <a:off x="2438400" y="428625"/>
          <a:ext cx="762000" cy="533400"/>
        </a:xfrm>
        <a:prstGeom prst="roundRect">
          <a:avLst/>
        </a:prstGeom>
        <a:solidFill>
          <a:srgbClr val="66FF99"/>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NEGATIVE BALANCE VIEW</a:t>
          </a:r>
        </a:p>
      </xdr:txBody>
    </xdr:sp>
    <xdr:clientData fPrintsWithSheet="0"/>
  </xdr:twoCellAnchor>
  <xdr:twoCellAnchor editAs="absolute">
    <xdr:from>
      <xdr:col>1</xdr:col>
      <xdr:colOff>847725</xdr:colOff>
      <xdr:row>7</xdr:row>
      <xdr:rowOff>66675</xdr:rowOff>
    </xdr:from>
    <xdr:to>
      <xdr:col>3</xdr:col>
      <xdr:colOff>1057275</xdr:colOff>
      <xdr:row>10</xdr:row>
      <xdr:rowOff>371476</xdr:rowOff>
    </xdr:to>
    <xdr:sp macro="" textlink="">
      <xdr:nvSpPr>
        <xdr:cNvPr id="11" name="txtHelp" hidden="1">
          <a:extLst>
            <a:ext uri="{FF2B5EF4-FFF2-40B4-BE49-F238E27FC236}">
              <a16:creationId xmlns:a16="http://schemas.microsoft.com/office/drawing/2014/main" id="{00000000-0008-0000-0000-00000B000000}"/>
            </a:ext>
          </a:extLst>
        </xdr:cNvPr>
        <xdr:cNvSpPr txBox="1"/>
      </xdr:nvSpPr>
      <xdr:spPr>
        <a:xfrm>
          <a:off x="1076325" y="1219200"/>
          <a:ext cx="6505575" cy="1524001"/>
        </a:xfrm>
        <a:prstGeom prst="rect">
          <a:avLst/>
        </a:prstGeom>
        <a:solidFill>
          <a:schemeClr val="accent5">
            <a:lumMod val="20000"/>
            <a:lumOff val="80000"/>
          </a:schemeClr>
        </a:solidFill>
        <a:ln w="28575" cmpd="sng">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chemeClr val="tx2"/>
              </a:solidFill>
            </a:rPr>
            <a:t>Click on HELP again to hide this.</a:t>
          </a:r>
        </a:p>
        <a:p>
          <a:r>
            <a:rPr lang="en-US" sz="900" baseline="0">
              <a:solidFill>
                <a:schemeClr val="tx2"/>
              </a:solidFill>
            </a:rPr>
            <a:t>This file is scheduled to update automatically every night.  Look in column D for the last update times of each procedure.</a:t>
          </a:r>
        </a:p>
        <a:p>
          <a:r>
            <a:rPr lang="en-US" sz="900" baseline="0">
              <a:solidFill>
                <a:schemeClr val="tx2"/>
              </a:solidFill>
            </a:rPr>
            <a:t>The UPDATE command will manually update the data.  Plan on  2 minutes to run the update.  The PARTS update takes 3 additional minutes.  The default will not update the Parts worksheet.  You can also update the Parts worksheet if you change the value of cell B15.</a:t>
          </a:r>
        </a:p>
        <a:p>
          <a:r>
            <a:rPr lang="en-US" sz="900" baseline="0">
              <a:solidFill>
                <a:schemeClr val="tx2"/>
              </a:solidFill>
            </a:rPr>
            <a:t>The PLANNER EXCEPTION VIEW will display only those parts that there is insufficient inventory to complete the work order on time.</a:t>
          </a:r>
        </a:p>
        <a:p>
          <a:r>
            <a:rPr lang="en-US" sz="900" baseline="0">
              <a:solidFill>
                <a:schemeClr val="tx2"/>
              </a:solidFill>
            </a:rPr>
            <a:t>The NEGATIVE BALANCE VIEW will display only those parts that have insufficient inventory to complete the work order.</a:t>
          </a:r>
        </a:p>
        <a:p>
          <a:r>
            <a:rPr lang="en-US" sz="900" baseline="0">
              <a:solidFill>
                <a:schemeClr val="tx2"/>
              </a:solidFill>
            </a:rPr>
            <a:t>The RESERVED WORKSHEET button will bring the user to the entire list of parts and work orders that currently have reservations.</a:t>
          </a:r>
        </a:p>
        <a:p>
          <a:r>
            <a:rPr lang="en-US" sz="900" baseline="0">
              <a:solidFill>
                <a:schemeClr val="tx2"/>
              </a:solidFill>
            </a:rPr>
            <a:t>The ORDERS WORKSHEET button will bring the user to a list of all orders currently in Maximo for ARI.</a:t>
          </a:r>
        </a:p>
        <a:p>
          <a:r>
            <a:rPr lang="en-US" sz="900" baseline="0">
              <a:solidFill>
                <a:schemeClr val="tx2"/>
              </a:solidFill>
            </a:rPr>
            <a:t>The PARTS WORKSHEET button brings the user to a list of all ARI parts.</a:t>
          </a:r>
        </a:p>
      </xdr:txBody>
    </xdr:sp>
    <xdr:clientData fPrintsWithSheet="0"/>
  </xdr:twoCellAnchor>
  <xdr:twoCellAnchor editAs="absolute">
    <xdr:from>
      <xdr:col>1</xdr:col>
      <xdr:colOff>4610100</xdr:colOff>
      <xdr:row>2</xdr:row>
      <xdr:rowOff>38100</xdr:rowOff>
    </xdr:from>
    <xdr:to>
      <xdr:col>2</xdr:col>
      <xdr:colOff>419100</xdr:colOff>
      <xdr:row>5</xdr:row>
      <xdr:rowOff>114300</xdr:rowOff>
    </xdr:to>
    <xdr:sp macro="[0]!LateView" textlink="">
      <xdr:nvSpPr>
        <xdr:cNvPr id="12" name="cmdLate">
          <a:extLst>
            <a:ext uri="{FF2B5EF4-FFF2-40B4-BE49-F238E27FC236}">
              <a16:creationId xmlns:a16="http://schemas.microsoft.com/office/drawing/2014/main" id="{00000000-0008-0000-0000-00000C000000}"/>
            </a:ext>
          </a:extLst>
        </xdr:cNvPr>
        <xdr:cNvSpPr/>
      </xdr:nvSpPr>
      <xdr:spPr>
        <a:xfrm>
          <a:off x="4838700" y="428625"/>
          <a:ext cx="762000" cy="533400"/>
        </a:xfrm>
        <a:prstGeom prst="roundRect">
          <a:avLst/>
        </a:prstGeom>
        <a:solidFill>
          <a:srgbClr val="66FF99"/>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LATE DELIVERY  ORDERS</a:t>
          </a:r>
        </a:p>
      </xdr:txBody>
    </xdr:sp>
    <xdr:clientData fPrintsWithSheet="0"/>
  </xdr:twoCellAnchor>
  <xdr:twoCellAnchor editAs="absolute">
    <xdr:from>
      <xdr:col>5</xdr:col>
      <xdr:colOff>76200</xdr:colOff>
      <xdr:row>0</xdr:row>
      <xdr:rowOff>76200</xdr:rowOff>
    </xdr:from>
    <xdr:to>
      <xdr:col>7</xdr:col>
      <xdr:colOff>247650</xdr:colOff>
      <xdr:row>5</xdr:row>
      <xdr:rowOff>133349</xdr:rowOff>
    </xdr:to>
    <xdr:sp macro="[0]!sM.cmdPMStatus" textlink="">
      <xdr:nvSpPr>
        <xdr:cNvPr id="13" name="cmdPMStatus">
          <a:extLst>
            <a:ext uri="{FF2B5EF4-FFF2-40B4-BE49-F238E27FC236}">
              <a16:creationId xmlns:a16="http://schemas.microsoft.com/office/drawing/2014/main" id="{1D977C24-F949-483F-A4F3-6B00BBC86216}"/>
            </a:ext>
          </a:extLst>
        </xdr:cNvPr>
        <xdr:cNvSpPr/>
      </xdr:nvSpPr>
      <xdr:spPr>
        <a:xfrm>
          <a:off x="8696325" y="76200"/>
          <a:ext cx="1238250" cy="904874"/>
        </a:xfrm>
        <a:prstGeom prst="roundRect">
          <a:avLst/>
        </a:prstGeom>
        <a:blipFill>
          <a:blip xmlns:r="http://schemas.openxmlformats.org/officeDocument/2006/relationships" r:embed="rId1"/>
          <a:tile tx="0" ty="0" sx="100000" sy="100000" flip="none" algn="tl"/>
        </a:blipFill>
        <a:ln/>
      </xdr:spPr>
      <xdr:style>
        <a:lnRef idx="0">
          <a:schemeClr val="accent5"/>
        </a:lnRef>
        <a:fillRef idx="3">
          <a:schemeClr val="accent5"/>
        </a:fillRef>
        <a:effectRef idx="3">
          <a:schemeClr val="accent5"/>
        </a:effectRef>
        <a:fontRef idx="minor">
          <a:schemeClr val="lt1"/>
        </a:fontRef>
      </xdr:style>
      <xdr:txBody>
        <a:bodyPr vertOverflow="clip" horzOverflow="clip" lIns="0" tIns="0" rIns="0" bIns="0" rtlCol="0" anchor="ctr"/>
        <a:lstStyle/>
        <a:p>
          <a:pPr algn="ctr"/>
          <a:r>
            <a:rPr lang="en-US" sz="1200" b="1">
              <a:solidFill>
                <a:schemeClr val="bg1"/>
              </a:solidFill>
            </a:rPr>
            <a:t>OPEN THE MAXIMO PM STATUS REPORT</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457200</xdr:colOff>
      <xdr:row>1</xdr:row>
      <xdr:rowOff>76200</xdr:rowOff>
    </xdr:from>
    <xdr:to>
      <xdr:col>1</xdr:col>
      <xdr:colOff>492125</xdr:colOff>
      <xdr:row>4</xdr:row>
      <xdr:rowOff>93345</xdr:rowOff>
    </xdr:to>
    <xdr:sp macro="[0]!PlannerView" textlink="">
      <xdr:nvSpPr>
        <xdr:cNvPr id="2" name="cmdPlanner">
          <a:extLst>
            <a:ext uri="{FF2B5EF4-FFF2-40B4-BE49-F238E27FC236}">
              <a16:creationId xmlns:a16="http://schemas.microsoft.com/office/drawing/2014/main" id="{00000000-0008-0000-0100-000002000000}"/>
            </a:ext>
          </a:extLst>
        </xdr:cNvPr>
        <xdr:cNvSpPr/>
      </xdr:nvSpPr>
      <xdr:spPr>
        <a:xfrm>
          <a:off x="457200" y="228600"/>
          <a:ext cx="622300" cy="495300"/>
        </a:xfrm>
        <a:prstGeom prst="roundRect">
          <a:avLst/>
        </a:prstGeom>
        <a:solidFill>
          <a:srgbClr val="00FF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PLANNER</a:t>
          </a:r>
          <a:r>
            <a:rPr lang="en-US" sz="900" b="1" baseline="0">
              <a:solidFill>
                <a:sysClr val="windowText" lastClr="000000"/>
              </a:solidFill>
            </a:rPr>
            <a:t> </a:t>
          </a:r>
          <a:r>
            <a:rPr lang="en-US" sz="900" b="1">
              <a:solidFill>
                <a:sysClr val="windowText" lastClr="000000"/>
              </a:solidFill>
            </a:rPr>
            <a:t>VIEW</a:t>
          </a:r>
        </a:p>
      </xdr:txBody>
    </xdr:sp>
    <xdr:clientData fPrintsWithSheet="0"/>
  </xdr:twoCellAnchor>
  <xdr:twoCellAnchor editAs="absolute">
    <xdr:from>
      <xdr:col>2</xdr:col>
      <xdr:colOff>415925</xdr:colOff>
      <xdr:row>1</xdr:row>
      <xdr:rowOff>76200</xdr:rowOff>
    </xdr:from>
    <xdr:to>
      <xdr:col>2</xdr:col>
      <xdr:colOff>873125</xdr:colOff>
      <xdr:row>4</xdr:row>
      <xdr:rowOff>93345</xdr:rowOff>
    </xdr:to>
    <xdr:sp macro="[0]!ShowAllRows" textlink="">
      <xdr:nvSpPr>
        <xdr:cNvPr id="3" name="cmdAll">
          <a:extLst>
            <a:ext uri="{FF2B5EF4-FFF2-40B4-BE49-F238E27FC236}">
              <a16:creationId xmlns:a16="http://schemas.microsoft.com/office/drawing/2014/main" id="{00000000-0008-0000-0100-000003000000}"/>
            </a:ext>
          </a:extLst>
        </xdr:cNvPr>
        <xdr:cNvSpPr/>
      </xdr:nvSpPr>
      <xdr:spPr>
        <a:xfrm>
          <a:off x="1727200" y="228600"/>
          <a:ext cx="457200" cy="495300"/>
        </a:xfrm>
        <a:prstGeom prst="roundRect">
          <a:avLst/>
        </a:prstGeom>
        <a:solidFill>
          <a:srgbClr val="00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SHOW ALL ROWS</a:t>
          </a:r>
        </a:p>
      </xdr:txBody>
    </xdr:sp>
    <xdr:clientData fPrintsWithSheet="0"/>
  </xdr:twoCellAnchor>
  <xdr:twoCellAnchor editAs="absolute">
    <xdr:from>
      <xdr:col>3</xdr:col>
      <xdr:colOff>263525</xdr:colOff>
      <xdr:row>1</xdr:row>
      <xdr:rowOff>76200</xdr:rowOff>
    </xdr:from>
    <xdr:to>
      <xdr:col>3</xdr:col>
      <xdr:colOff>644525</xdr:colOff>
      <xdr:row>4</xdr:row>
      <xdr:rowOff>93345</xdr:rowOff>
    </xdr:to>
    <xdr:sp macro="[0]!SortAscR" textlink="">
      <xdr:nvSpPr>
        <xdr:cNvPr id="4" name="cmdAsc">
          <a:extLst>
            <a:ext uri="{FF2B5EF4-FFF2-40B4-BE49-F238E27FC236}">
              <a16:creationId xmlns:a16="http://schemas.microsoft.com/office/drawing/2014/main" id="{00000000-0008-0000-0100-000004000000}"/>
            </a:ext>
          </a:extLst>
        </xdr:cNvPr>
        <xdr:cNvSpPr/>
      </xdr:nvSpPr>
      <xdr:spPr>
        <a:xfrm>
          <a:off x="2832100" y="228600"/>
          <a:ext cx="381000" cy="495300"/>
        </a:xfrm>
        <a:prstGeom prst="roundRect">
          <a:avLst/>
        </a:prstGeom>
        <a:solidFill>
          <a:srgbClr val="CCCC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SORT</a:t>
          </a:r>
          <a:r>
            <a:rPr lang="en-US" sz="900" b="1" baseline="0">
              <a:solidFill>
                <a:sysClr val="windowText" lastClr="000000"/>
              </a:solidFill>
            </a:rPr>
            <a:t> ASC.</a:t>
          </a:r>
          <a:endParaRPr lang="en-US" sz="900" b="1">
            <a:solidFill>
              <a:sysClr val="windowText" lastClr="000000"/>
            </a:solidFill>
          </a:endParaRPr>
        </a:p>
      </xdr:txBody>
    </xdr:sp>
    <xdr:clientData fPrintsWithSheet="0"/>
  </xdr:twoCellAnchor>
  <xdr:twoCellAnchor editAs="absolute">
    <xdr:from>
      <xdr:col>3</xdr:col>
      <xdr:colOff>682625</xdr:colOff>
      <xdr:row>1</xdr:row>
      <xdr:rowOff>76200</xdr:rowOff>
    </xdr:from>
    <xdr:to>
      <xdr:col>4</xdr:col>
      <xdr:colOff>350520</xdr:colOff>
      <xdr:row>4</xdr:row>
      <xdr:rowOff>93345</xdr:rowOff>
    </xdr:to>
    <xdr:sp macro="[0]!SortDescR" textlink="">
      <xdr:nvSpPr>
        <xdr:cNvPr id="5" name="cmdDesc">
          <a:extLst>
            <a:ext uri="{FF2B5EF4-FFF2-40B4-BE49-F238E27FC236}">
              <a16:creationId xmlns:a16="http://schemas.microsoft.com/office/drawing/2014/main" id="{00000000-0008-0000-0100-000005000000}"/>
            </a:ext>
          </a:extLst>
        </xdr:cNvPr>
        <xdr:cNvSpPr/>
      </xdr:nvSpPr>
      <xdr:spPr>
        <a:xfrm>
          <a:off x="3251200" y="228600"/>
          <a:ext cx="381000" cy="495300"/>
        </a:xfrm>
        <a:prstGeom prst="roundRect">
          <a:avLst/>
        </a:prstGeom>
        <a:solidFill>
          <a:srgbClr val="CC99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SORT</a:t>
          </a:r>
          <a:r>
            <a:rPr lang="en-US" sz="900" b="1" baseline="0">
              <a:solidFill>
                <a:sysClr val="windowText" lastClr="000000"/>
              </a:solidFill>
            </a:rPr>
            <a:t> DESC.</a:t>
          </a:r>
          <a:endParaRPr lang="en-US" sz="900" b="1">
            <a:solidFill>
              <a:sysClr val="windowText" lastClr="000000"/>
            </a:solidFill>
          </a:endParaRPr>
        </a:p>
      </xdr:txBody>
    </xdr:sp>
    <xdr:clientData fPrintsWithSheet="0"/>
  </xdr:twoCellAnchor>
  <xdr:twoCellAnchor editAs="absolute">
    <xdr:from>
      <xdr:col>0</xdr:col>
      <xdr:colOff>38100</xdr:colOff>
      <xdr:row>1</xdr:row>
      <xdr:rowOff>76200</xdr:rowOff>
    </xdr:from>
    <xdr:to>
      <xdr:col>0</xdr:col>
      <xdr:colOff>419100</xdr:colOff>
      <xdr:row>4</xdr:row>
      <xdr:rowOff>93345</xdr:rowOff>
    </xdr:to>
    <xdr:sp macro="[0]!Help" textlink="">
      <xdr:nvSpPr>
        <xdr:cNvPr id="6" name="cmdHelp">
          <a:extLst>
            <a:ext uri="{FF2B5EF4-FFF2-40B4-BE49-F238E27FC236}">
              <a16:creationId xmlns:a16="http://schemas.microsoft.com/office/drawing/2014/main" id="{00000000-0008-0000-0100-000006000000}"/>
            </a:ext>
          </a:extLst>
        </xdr:cNvPr>
        <xdr:cNvSpPr/>
      </xdr:nvSpPr>
      <xdr:spPr>
        <a:xfrm>
          <a:off x="38100" y="228600"/>
          <a:ext cx="381000" cy="495300"/>
        </a:xfrm>
        <a:prstGeom prst="roundRect">
          <a:avLst/>
        </a:prstGeom>
        <a:solidFill>
          <a:srgbClr val="FF00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solidFill>
                <a:srgbClr val="FFFF00"/>
              </a:solidFill>
            </a:rPr>
            <a:t>HELP</a:t>
          </a:r>
        </a:p>
      </xdr:txBody>
    </xdr:sp>
    <xdr:clientData fPrintsWithSheet="0"/>
  </xdr:twoCellAnchor>
  <xdr:twoCellAnchor editAs="absolute">
    <xdr:from>
      <xdr:col>2</xdr:col>
      <xdr:colOff>911225</xdr:colOff>
      <xdr:row>1</xdr:row>
      <xdr:rowOff>76200</xdr:rowOff>
    </xdr:from>
    <xdr:to>
      <xdr:col>3</xdr:col>
      <xdr:colOff>225425</xdr:colOff>
      <xdr:row>4</xdr:row>
      <xdr:rowOff>93345</xdr:rowOff>
    </xdr:to>
    <xdr:sp macro="[0]!ToggleColumns" textlink="">
      <xdr:nvSpPr>
        <xdr:cNvPr id="7" name="cmdToggle">
          <a:extLst>
            <a:ext uri="{FF2B5EF4-FFF2-40B4-BE49-F238E27FC236}">
              <a16:creationId xmlns:a16="http://schemas.microsoft.com/office/drawing/2014/main" id="{00000000-0008-0000-0100-000007000000}"/>
            </a:ext>
          </a:extLst>
        </xdr:cNvPr>
        <xdr:cNvSpPr/>
      </xdr:nvSpPr>
      <xdr:spPr>
        <a:xfrm>
          <a:off x="2222500" y="228600"/>
          <a:ext cx="571500" cy="495300"/>
        </a:xfrm>
        <a:prstGeom prst="roundRect">
          <a:avLst/>
        </a:prstGeom>
        <a:solidFill>
          <a:srgbClr val="CCEC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SHOW ALL COLUMNS</a:t>
          </a:r>
        </a:p>
      </xdr:txBody>
    </xdr:sp>
    <xdr:clientData fPrintsWithSheet="0"/>
  </xdr:twoCellAnchor>
  <xdr:twoCellAnchor editAs="absolute">
    <xdr:from>
      <xdr:col>1</xdr:col>
      <xdr:colOff>530225</xdr:colOff>
      <xdr:row>1</xdr:row>
      <xdr:rowOff>76200</xdr:rowOff>
    </xdr:from>
    <xdr:to>
      <xdr:col>2</xdr:col>
      <xdr:colOff>377825</xdr:colOff>
      <xdr:row>4</xdr:row>
      <xdr:rowOff>93345</xdr:rowOff>
    </xdr:to>
    <xdr:sp macro="[0]!NegativeView" textlink="">
      <xdr:nvSpPr>
        <xdr:cNvPr id="9" name="cmdNegative">
          <a:extLst>
            <a:ext uri="{FF2B5EF4-FFF2-40B4-BE49-F238E27FC236}">
              <a16:creationId xmlns:a16="http://schemas.microsoft.com/office/drawing/2014/main" id="{00000000-0008-0000-0100-000009000000}"/>
            </a:ext>
          </a:extLst>
        </xdr:cNvPr>
        <xdr:cNvSpPr/>
      </xdr:nvSpPr>
      <xdr:spPr>
        <a:xfrm>
          <a:off x="1117600" y="228600"/>
          <a:ext cx="571500" cy="495300"/>
        </a:xfrm>
        <a:prstGeom prst="roundRect">
          <a:avLst/>
        </a:prstGeom>
        <a:solidFill>
          <a:srgbClr val="66FF99"/>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NEGATIVE BALANCE VIEW</a:t>
          </a:r>
        </a:p>
      </xdr:txBody>
    </xdr:sp>
    <xdr:clientData fPrintsWithSheet="0"/>
  </xdr:twoCellAnchor>
  <xdr:twoCellAnchor editAs="absolute">
    <xdr:from>
      <xdr:col>4</xdr:col>
      <xdr:colOff>349250</xdr:colOff>
      <xdr:row>1</xdr:row>
      <xdr:rowOff>114300</xdr:rowOff>
    </xdr:from>
    <xdr:to>
      <xdr:col>4</xdr:col>
      <xdr:colOff>806450</xdr:colOff>
      <xdr:row>3</xdr:row>
      <xdr:rowOff>0</xdr:rowOff>
    </xdr:to>
    <xdr:sp macro="[0]!cmdOrders" textlink="">
      <xdr:nvSpPr>
        <xdr:cNvPr id="10" name="cmdOrders">
          <a:extLst>
            <a:ext uri="{FF2B5EF4-FFF2-40B4-BE49-F238E27FC236}">
              <a16:creationId xmlns:a16="http://schemas.microsoft.com/office/drawing/2014/main" id="{00000000-0008-0000-0100-00000A000000}"/>
            </a:ext>
          </a:extLst>
        </xdr:cNvPr>
        <xdr:cNvSpPr/>
      </xdr:nvSpPr>
      <xdr:spPr>
        <a:xfrm>
          <a:off x="3667125" y="266700"/>
          <a:ext cx="457200" cy="190500"/>
        </a:xfrm>
        <a:prstGeom prst="roundRect">
          <a:avLst/>
        </a:prstGeom>
        <a:solidFill>
          <a:schemeClr val="accent3">
            <a:lumMod val="40000"/>
            <a:lumOff val="6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ORDERS</a:t>
          </a:r>
        </a:p>
      </xdr:txBody>
    </xdr:sp>
    <xdr:clientData fPrintsWithSheet="0"/>
  </xdr:twoCellAnchor>
  <xdr:twoCellAnchor editAs="absolute">
    <xdr:from>
      <xdr:col>4</xdr:col>
      <xdr:colOff>349250</xdr:colOff>
      <xdr:row>3</xdr:row>
      <xdr:rowOff>19050</xdr:rowOff>
    </xdr:from>
    <xdr:to>
      <xdr:col>4</xdr:col>
      <xdr:colOff>806450</xdr:colOff>
      <xdr:row>4</xdr:row>
      <xdr:rowOff>55245</xdr:rowOff>
    </xdr:to>
    <xdr:sp macro="[0]!cmdParts" textlink="">
      <xdr:nvSpPr>
        <xdr:cNvPr id="11" name="cmdParts">
          <a:extLst>
            <a:ext uri="{FF2B5EF4-FFF2-40B4-BE49-F238E27FC236}">
              <a16:creationId xmlns:a16="http://schemas.microsoft.com/office/drawing/2014/main" id="{00000000-0008-0000-0100-00000B000000}"/>
            </a:ext>
          </a:extLst>
        </xdr:cNvPr>
        <xdr:cNvSpPr/>
      </xdr:nvSpPr>
      <xdr:spPr>
        <a:xfrm>
          <a:off x="3667125" y="495300"/>
          <a:ext cx="457200" cy="190500"/>
        </a:xfrm>
        <a:prstGeom prst="roundRect">
          <a:avLst/>
        </a:prstGeom>
        <a:solidFill>
          <a:schemeClr val="accent3">
            <a:lumMod val="20000"/>
            <a:lumOff val="8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PARTS</a:t>
          </a:r>
        </a:p>
      </xdr:txBody>
    </xdr:sp>
    <xdr:clientData fPrintsWithSheet="0"/>
  </xdr:twoCellAnchor>
  <xdr:twoCellAnchor editAs="absolute">
    <xdr:from>
      <xdr:col>4</xdr:col>
      <xdr:colOff>349250</xdr:colOff>
      <xdr:row>0</xdr:row>
      <xdr:rowOff>38100</xdr:rowOff>
    </xdr:from>
    <xdr:to>
      <xdr:col>4</xdr:col>
      <xdr:colOff>806450</xdr:colOff>
      <xdr:row>1</xdr:row>
      <xdr:rowOff>76200</xdr:rowOff>
    </xdr:to>
    <xdr:sp macro="[0]!cmdMain" textlink="">
      <xdr:nvSpPr>
        <xdr:cNvPr id="12" name="cmdMain">
          <a:extLst>
            <a:ext uri="{FF2B5EF4-FFF2-40B4-BE49-F238E27FC236}">
              <a16:creationId xmlns:a16="http://schemas.microsoft.com/office/drawing/2014/main" id="{00000000-0008-0000-0100-00000C000000}"/>
            </a:ext>
          </a:extLst>
        </xdr:cNvPr>
        <xdr:cNvSpPr/>
      </xdr:nvSpPr>
      <xdr:spPr>
        <a:xfrm>
          <a:off x="3667125" y="38100"/>
          <a:ext cx="457200" cy="190500"/>
        </a:xfrm>
        <a:prstGeom prst="roundRect">
          <a:avLst/>
        </a:prstGeom>
        <a:solidFill>
          <a:sysClr val="window" lastClr="FF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MAIN</a:t>
          </a:r>
        </a:p>
      </xdr:txBody>
    </xdr:sp>
    <xdr:clientData fPrintsWithSheet="0"/>
  </xdr:twoCellAnchor>
  <xdr:twoCellAnchor editAs="absolute">
    <xdr:from>
      <xdr:col>0</xdr:col>
      <xdr:colOff>589279</xdr:colOff>
      <xdr:row>0</xdr:row>
      <xdr:rowOff>55879</xdr:rowOff>
    </xdr:from>
    <xdr:to>
      <xdr:col>6</xdr:col>
      <xdr:colOff>408304</xdr:colOff>
      <xdr:row>8</xdr:row>
      <xdr:rowOff>92075</xdr:rowOff>
    </xdr:to>
    <xdr:sp macro="" textlink="">
      <xdr:nvSpPr>
        <xdr:cNvPr id="8" name="txtHelp" hidden="1">
          <a:extLst>
            <a:ext uri="{FF2B5EF4-FFF2-40B4-BE49-F238E27FC236}">
              <a16:creationId xmlns:a16="http://schemas.microsoft.com/office/drawing/2014/main" id="{00000000-0008-0000-0100-000008000000}"/>
            </a:ext>
          </a:extLst>
        </xdr:cNvPr>
        <xdr:cNvSpPr txBox="1"/>
      </xdr:nvSpPr>
      <xdr:spPr>
        <a:xfrm>
          <a:off x="581024" y="66674"/>
          <a:ext cx="6372225" cy="1524001"/>
        </a:xfrm>
        <a:prstGeom prst="rect">
          <a:avLst/>
        </a:prstGeom>
        <a:solidFill>
          <a:schemeClr val="accent5">
            <a:lumMod val="20000"/>
            <a:lumOff val="80000"/>
          </a:schemeClr>
        </a:solidFill>
        <a:ln w="28575" cmpd="sng">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chemeClr val="tx2"/>
              </a:solidFill>
            </a:rPr>
            <a:t>Click on HELP again to hide this.</a:t>
          </a:r>
        </a:p>
        <a:p>
          <a:r>
            <a:rPr lang="en-US" sz="900" b="1">
              <a:solidFill>
                <a:sysClr val="windowText" lastClr="000000"/>
              </a:solidFill>
            </a:rPr>
            <a:t>RIGHT</a:t>
          </a:r>
          <a:r>
            <a:rPr lang="en-US" sz="900" b="1" baseline="0">
              <a:solidFill>
                <a:sysClr val="windowText" lastClr="000000"/>
              </a:solidFill>
            </a:rPr>
            <a:t> CLICK on a cell  will bring you to a list of orders for that part, or jump to the parts screen for more details on the part.</a:t>
          </a:r>
        </a:p>
        <a:p>
          <a:r>
            <a:rPr lang="en-US" sz="900" baseline="0">
              <a:solidFill>
                <a:schemeClr val="tx2"/>
              </a:solidFill>
            </a:rPr>
            <a:t>Have Maximo open and double click on a hyperlink will bring you to that record.</a:t>
          </a:r>
        </a:p>
        <a:p>
          <a:r>
            <a:rPr lang="en-US" sz="900" baseline="0">
              <a:solidFill>
                <a:schemeClr val="tx2"/>
              </a:solidFill>
            </a:rPr>
            <a:t>PLANNER EXCEPTION VIEW will display only those parts with issues</a:t>
          </a:r>
        </a:p>
        <a:p>
          <a:r>
            <a:rPr lang="en-US" sz="900" baseline="0">
              <a:solidFill>
                <a:schemeClr val="tx2"/>
              </a:solidFill>
            </a:rPr>
            <a:t>NEGATIVE BALANCE VIEW will display only those parts with negative balances after orders</a:t>
          </a:r>
        </a:p>
        <a:p>
          <a:r>
            <a:rPr lang="en-US" sz="900" baseline="0">
              <a:solidFill>
                <a:schemeClr val="tx2"/>
              </a:solidFill>
            </a:rPr>
            <a:t>SHOW ALL ROWS will display all records</a:t>
          </a:r>
        </a:p>
        <a:p>
          <a:r>
            <a:rPr lang="en-US" sz="900" baseline="0">
              <a:solidFill>
                <a:schemeClr val="tx2"/>
              </a:solidFill>
            </a:rPr>
            <a:t>SHOW ALL COLUMNS/HIDE SOME COLUMNS will toggle additional columns</a:t>
          </a:r>
        </a:p>
        <a:p>
          <a:r>
            <a:rPr lang="en-US" sz="900" baseline="0">
              <a:solidFill>
                <a:schemeClr val="tx2"/>
              </a:solidFill>
            </a:rPr>
            <a:t>SORT ASC./SORT DESC. will  sort the list based on the selected columns.  Note: This worksheet is protected, the password is "aaa", AutoFiltering works, howver you cannot sort a protected document using the sort feature in the AutoFilter. </a:t>
          </a:r>
        </a:p>
        <a:p>
          <a:r>
            <a:rPr lang="en-US" sz="900" baseline="0">
              <a:solidFill>
                <a:schemeClr val="tx2"/>
              </a:solidFill>
            </a:rPr>
            <a:t>MAIN, ORDERS, PARTS brings you to those worksheets.</a:t>
          </a:r>
        </a:p>
      </xdr:txBody>
    </xdr:sp>
    <xdr:clientData fPrintsWithSheet="0"/>
  </xdr:twoCellAnchor>
  <xdr:twoCellAnchor>
    <xdr:from>
      <xdr:col>13</xdr:col>
      <xdr:colOff>0</xdr:colOff>
      <xdr:row>1</xdr:row>
      <xdr:rowOff>0</xdr:rowOff>
    </xdr:from>
    <xdr:to>
      <xdr:col>15</xdr:col>
      <xdr:colOff>542925</xdr:colOff>
      <xdr:row>5</xdr:row>
      <xdr:rowOff>0</xdr:rowOff>
    </xdr:to>
    <xdr:sp macro="" textlink="">
      <xdr:nvSpPr>
        <xdr:cNvPr id="14" name="Rectangle 13">
          <a:extLst>
            <a:ext uri="{FF2B5EF4-FFF2-40B4-BE49-F238E27FC236}">
              <a16:creationId xmlns:a16="http://schemas.microsoft.com/office/drawing/2014/main" id="{F213A610-A329-44F4-B7B8-2A45D1434C90}"/>
            </a:ext>
          </a:extLst>
        </xdr:cNvPr>
        <xdr:cNvSpPr/>
      </xdr:nvSpPr>
      <xdr:spPr>
        <a:xfrm>
          <a:off x="9163050" y="152400"/>
          <a:ext cx="2552700" cy="628650"/>
        </a:xfrm>
        <a:prstGeom prst="rect">
          <a:avLst/>
        </a:prstGeom>
        <a:solidFill>
          <a:srgbClr val="66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RIGHT CLICK ON A CELL TO JUMP TO MORE INFORMATION ABOUT</a:t>
          </a:r>
          <a:r>
            <a:rPr lang="en-US" sz="1100" baseline="0">
              <a:solidFill>
                <a:sysClr val="windowText" lastClr="000000"/>
              </a:solidFill>
            </a:rPr>
            <a:t> THAT PART ON THE ORDERS &amp; PARTS SHEETS</a:t>
          </a:r>
          <a:endParaRPr 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1447800</xdr:colOff>
      <xdr:row>1</xdr:row>
      <xdr:rowOff>0</xdr:rowOff>
    </xdr:from>
    <xdr:to>
      <xdr:col>1</xdr:col>
      <xdr:colOff>1905000</xdr:colOff>
      <xdr:row>3</xdr:row>
      <xdr:rowOff>55880</xdr:rowOff>
    </xdr:to>
    <xdr:sp macro="[0]!ShowAllRows" textlink="">
      <xdr:nvSpPr>
        <xdr:cNvPr id="2" name="cmdAll">
          <a:extLst>
            <a:ext uri="{FF2B5EF4-FFF2-40B4-BE49-F238E27FC236}">
              <a16:creationId xmlns:a16="http://schemas.microsoft.com/office/drawing/2014/main" id="{00000000-0008-0000-0200-000002000000}"/>
            </a:ext>
          </a:extLst>
        </xdr:cNvPr>
        <xdr:cNvSpPr/>
      </xdr:nvSpPr>
      <xdr:spPr>
        <a:xfrm>
          <a:off x="2143125" y="238125"/>
          <a:ext cx="457200" cy="371475"/>
        </a:xfrm>
        <a:prstGeom prst="roundRect">
          <a:avLst/>
        </a:prstGeom>
        <a:solidFill>
          <a:srgbClr val="00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SHOW ALL ROWS</a:t>
          </a:r>
        </a:p>
      </xdr:txBody>
    </xdr:sp>
    <xdr:clientData fPrintsWithSheet="0"/>
  </xdr:twoCellAnchor>
  <xdr:twoCellAnchor editAs="absolute">
    <xdr:from>
      <xdr:col>1</xdr:col>
      <xdr:colOff>1943100</xdr:colOff>
      <xdr:row>1</xdr:row>
      <xdr:rowOff>0</xdr:rowOff>
    </xdr:from>
    <xdr:to>
      <xdr:col>1</xdr:col>
      <xdr:colOff>2324100</xdr:colOff>
      <xdr:row>3</xdr:row>
      <xdr:rowOff>55880</xdr:rowOff>
    </xdr:to>
    <xdr:sp macro="[0]!SortAscR" textlink="">
      <xdr:nvSpPr>
        <xdr:cNvPr id="3" name="cmdAsc">
          <a:extLst>
            <a:ext uri="{FF2B5EF4-FFF2-40B4-BE49-F238E27FC236}">
              <a16:creationId xmlns:a16="http://schemas.microsoft.com/office/drawing/2014/main" id="{00000000-0008-0000-0200-000003000000}"/>
            </a:ext>
          </a:extLst>
        </xdr:cNvPr>
        <xdr:cNvSpPr/>
      </xdr:nvSpPr>
      <xdr:spPr>
        <a:xfrm>
          <a:off x="2638425" y="238125"/>
          <a:ext cx="381000" cy="371475"/>
        </a:xfrm>
        <a:prstGeom prst="roundRect">
          <a:avLst/>
        </a:prstGeom>
        <a:solidFill>
          <a:srgbClr val="CCCC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SORT</a:t>
          </a:r>
          <a:r>
            <a:rPr lang="en-US" sz="900" b="1" baseline="0">
              <a:solidFill>
                <a:sysClr val="windowText" lastClr="000000"/>
              </a:solidFill>
            </a:rPr>
            <a:t> ASC.</a:t>
          </a:r>
          <a:endParaRPr lang="en-US" sz="900" b="1">
            <a:solidFill>
              <a:sysClr val="windowText" lastClr="000000"/>
            </a:solidFill>
          </a:endParaRPr>
        </a:p>
      </xdr:txBody>
    </xdr:sp>
    <xdr:clientData fPrintsWithSheet="0"/>
  </xdr:twoCellAnchor>
  <xdr:twoCellAnchor editAs="absolute">
    <xdr:from>
      <xdr:col>1</xdr:col>
      <xdr:colOff>2362200</xdr:colOff>
      <xdr:row>1</xdr:row>
      <xdr:rowOff>0</xdr:rowOff>
    </xdr:from>
    <xdr:to>
      <xdr:col>2</xdr:col>
      <xdr:colOff>17780</xdr:colOff>
      <xdr:row>3</xdr:row>
      <xdr:rowOff>55880</xdr:rowOff>
    </xdr:to>
    <xdr:sp macro="[0]!SortDescR" textlink="">
      <xdr:nvSpPr>
        <xdr:cNvPr id="4" name="cmdDesc">
          <a:extLst>
            <a:ext uri="{FF2B5EF4-FFF2-40B4-BE49-F238E27FC236}">
              <a16:creationId xmlns:a16="http://schemas.microsoft.com/office/drawing/2014/main" id="{00000000-0008-0000-0200-000004000000}"/>
            </a:ext>
          </a:extLst>
        </xdr:cNvPr>
        <xdr:cNvSpPr/>
      </xdr:nvSpPr>
      <xdr:spPr>
        <a:xfrm>
          <a:off x="3057525" y="238125"/>
          <a:ext cx="381000" cy="371475"/>
        </a:xfrm>
        <a:prstGeom prst="roundRect">
          <a:avLst/>
        </a:prstGeom>
        <a:solidFill>
          <a:srgbClr val="CC99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SORT</a:t>
          </a:r>
          <a:r>
            <a:rPr lang="en-US" sz="900" b="1" baseline="0">
              <a:solidFill>
                <a:sysClr val="windowText" lastClr="000000"/>
              </a:solidFill>
            </a:rPr>
            <a:t> DESC.</a:t>
          </a:r>
          <a:endParaRPr lang="en-US" sz="900" b="1">
            <a:solidFill>
              <a:sysClr val="windowText" lastClr="000000"/>
            </a:solidFill>
          </a:endParaRPr>
        </a:p>
      </xdr:txBody>
    </xdr:sp>
    <xdr:clientData fPrintsWithSheet="0"/>
  </xdr:twoCellAnchor>
  <xdr:twoCellAnchor editAs="absolute">
    <xdr:from>
      <xdr:col>2</xdr:col>
      <xdr:colOff>93980</xdr:colOff>
      <xdr:row>1</xdr:row>
      <xdr:rowOff>0</xdr:rowOff>
    </xdr:from>
    <xdr:to>
      <xdr:col>3</xdr:col>
      <xdr:colOff>1905</xdr:colOff>
      <xdr:row>1</xdr:row>
      <xdr:rowOff>132080</xdr:rowOff>
    </xdr:to>
    <xdr:sp macro="[0]!cmdReserverd" textlink="">
      <xdr:nvSpPr>
        <xdr:cNvPr id="5" name="cmdReserved">
          <a:extLst>
            <a:ext uri="{FF2B5EF4-FFF2-40B4-BE49-F238E27FC236}">
              <a16:creationId xmlns:a16="http://schemas.microsoft.com/office/drawing/2014/main" id="{00000000-0008-0000-0200-000005000000}"/>
            </a:ext>
          </a:extLst>
        </xdr:cNvPr>
        <xdr:cNvSpPr/>
      </xdr:nvSpPr>
      <xdr:spPr>
        <a:xfrm>
          <a:off x="3514725" y="228600"/>
          <a:ext cx="571500" cy="152400"/>
        </a:xfrm>
        <a:prstGeom prst="roundRect">
          <a:avLst/>
        </a:prstGeom>
        <a:solidFill>
          <a:schemeClr val="accent3">
            <a:lumMod val="40000"/>
            <a:lumOff val="6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RESERVED</a:t>
          </a:r>
        </a:p>
      </xdr:txBody>
    </xdr:sp>
    <xdr:clientData fPrintsWithSheet="0"/>
  </xdr:twoCellAnchor>
  <xdr:twoCellAnchor editAs="absolute">
    <xdr:from>
      <xdr:col>2</xdr:col>
      <xdr:colOff>93980</xdr:colOff>
      <xdr:row>2</xdr:row>
      <xdr:rowOff>17780</xdr:rowOff>
    </xdr:from>
    <xdr:to>
      <xdr:col>3</xdr:col>
      <xdr:colOff>1905</xdr:colOff>
      <xdr:row>3</xdr:row>
      <xdr:rowOff>17780</xdr:rowOff>
    </xdr:to>
    <xdr:sp macro="[0]!cmdParts" textlink="">
      <xdr:nvSpPr>
        <xdr:cNvPr id="6" name="cmdParts">
          <a:extLst>
            <a:ext uri="{FF2B5EF4-FFF2-40B4-BE49-F238E27FC236}">
              <a16:creationId xmlns:a16="http://schemas.microsoft.com/office/drawing/2014/main" id="{00000000-0008-0000-0200-000006000000}"/>
            </a:ext>
          </a:extLst>
        </xdr:cNvPr>
        <xdr:cNvSpPr/>
      </xdr:nvSpPr>
      <xdr:spPr>
        <a:xfrm>
          <a:off x="3514725" y="419100"/>
          <a:ext cx="571500" cy="152400"/>
        </a:xfrm>
        <a:prstGeom prst="roundRect">
          <a:avLst/>
        </a:prstGeom>
        <a:solidFill>
          <a:schemeClr val="accent3">
            <a:lumMod val="20000"/>
            <a:lumOff val="8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PARTS</a:t>
          </a:r>
        </a:p>
      </xdr:txBody>
    </xdr:sp>
    <xdr:clientData fPrintsWithSheet="0"/>
  </xdr:twoCellAnchor>
  <xdr:twoCellAnchor editAs="absolute">
    <xdr:from>
      <xdr:col>1</xdr:col>
      <xdr:colOff>838200</xdr:colOff>
      <xdr:row>1</xdr:row>
      <xdr:rowOff>0</xdr:rowOff>
    </xdr:from>
    <xdr:to>
      <xdr:col>1</xdr:col>
      <xdr:colOff>1409700</xdr:colOff>
      <xdr:row>3</xdr:row>
      <xdr:rowOff>55880</xdr:rowOff>
    </xdr:to>
    <xdr:sp macro="[0]!LateView" textlink="">
      <xdr:nvSpPr>
        <xdr:cNvPr id="9" name="cmdLate">
          <a:extLst>
            <a:ext uri="{FF2B5EF4-FFF2-40B4-BE49-F238E27FC236}">
              <a16:creationId xmlns:a16="http://schemas.microsoft.com/office/drawing/2014/main" id="{00000000-0008-0000-0200-000009000000}"/>
            </a:ext>
          </a:extLst>
        </xdr:cNvPr>
        <xdr:cNvSpPr/>
      </xdr:nvSpPr>
      <xdr:spPr>
        <a:xfrm>
          <a:off x="1533525" y="238125"/>
          <a:ext cx="571500" cy="371475"/>
        </a:xfrm>
        <a:prstGeom prst="roundRect">
          <a:avLst/>
        </a:prstGeom>
        <a:solidFill>
          <a:srgbClr val="66FF99"/>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LATE DELIVERY </a:t>
          </a:r>
        </a:p>
      </xdr:txBody>
    </xdr:sp>
    <xdr:clientData fPrintsWithSheet="0"/>
  </xdr:twoCellAnchor>
  <xdr:twoCellAnchor editAs="absolute">
    <xdr:from>
      <xdr:col>1</xdr:col>
      <xdr:colOff>419100</xdr:colOff>
      <xdr:row>1</xdr:row>
      <xdr:rowOff>0</xdr:rowOff>
    </xdr:from>
    <xdr:to>
      <xdr:col>1</xdr:col>
      <xdr:colOff>800100</xdr:colOff>
      <xdr:row>3</xdr:row>
      <xdr:rowOff>55880</xdr:rowOff>
    </xdr:to>
    <xdr:sp macro="[0]!Help" textlink="">
      <xdr:nvSpPr>
        <xdr:cNvPr id="10" name="cmdHelp">
          <a:extLst>
            <a:ext uri="{FF2B5EF4-FFF2-40B4-BE49-F238E27FC236}">
              <a16:creationId xmlns:a16="http://schemas.microsoft.com/office/drawing/2014/main" id="{00000000-0008-0000-0200-00000A000000}"/>
            </a:ext>
          </a:extLst>
        </xdr:cNvPr>
        <xdr:cNvSpPr/>
      </xdr:nvSpPr>
      <xdr:spPr>
        <a:xfrm>
          <a:off x="1114425" y="238125"/>
          <a:ext cx="381000" cy="371475"/>
        </a:xfrm>
        <a:prstGeom prst="roundRect">
          <a:avLst/>
        </a:prstGeom>
        <a:solidFill>
          <a:srgbClr val="FF00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solidFill>
                <a:srgbClr val="FFFF00"/>
              </a:solidFill>
            </a:rPr>
            <a:t>HELP</a:t>
          </a:r>
        </a:p>
      </xdr:txBody>
    </xdr:sp>
    <xdr:clientData fPrintsWithSheet="0"/>
  </xdr:twoCellAnchor>
  <xdr:twoCellAnchor editAs="absolute">
    <xdr:from>
      <xdr:col>2</xdr:col>
      <xdr:colOff>93980</xdr:colOff>
      <xdr:row>0</xdr:row>
      <xdr:rowOff>38100</xdr:rowOff>
    </xdr:from>
    <xdr:to>
      <xdr:col>3</xdr:col>
      <xdr:colOff>1905</xdr:colOff>
      <xdr:row>0</xdr:row>
      <xdr:rowOff>190500</xdr:rowOff>
    </xdr:to>
    <xdr:sp macro="[0]!cmdMain" textlink="">
      <xdr:nvSpPr>
        <xdr:cNvPr id="11" name="cmdMain">
          <a:extLst>
            <a:ext uri="{FF2B5EF4-FFF2-40B4-BE49-F238E27FC236}">
              <a16:creationId xmlns:a16="http://schemas.microsoft.com/office/drawing/2014/main" id="{00000000-0008-0000-0200-00000B000000}"/>
            </a:ext>
          </a:extLst>
        </xdr:cNvPr>
        <xdr:cNvSpPr/>
      </xdr:nvSpPr>
      <xdr:spPr>
        <a:xfrm>
          <a:off x="3514725" y="38100"/>
          <a:ext cx="571500" cy="152400"/>
        </a:xfrm>
        <a:prstGeom prst="roundRect">
          <a:avLst/>
        </a:prstGeom>
        <a:solidFill>
          <a:sysClr val="window" lastClr="FF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MAIN</a:t>
          </a:r>
        </a:p>
      </xdr:txBody>
    </xdr:sp>
    <xdr:clientData fPrintsWithSheet="0"/>
  </xdr:twoCellAnchor>
  <xdr:twoCellAnchor editAs="absolute">
    <xdr:from>
      <xdr:col>1</xdr:col>
      <xdr:colOff>1257300</xdr:colOff>
      <xdr:row>0</xdr:row>
      <xdr:rowOff>17780</xdr:rowOff>
    </xdr:from>
    <xdr:to>
      <xdr:col>5</xdr:col>
      <xdr:colOff>723900</xdr:colOff>
      <xdr:row>9</xdr:row>
      <xdr:rowOff>93980</xdr:rowOff>
    </xdr:to>
    <xdr:sp macro="" textlink="">
      <xdr:nvSpPr>
        <xdr:cNvPr id="12" name="txtHelp" hidden="1">
          <a:extLst>
            <a:ext uri="{FF2B5EF4-FFF2-40B4-BE49-F238E27FC236}">
              <a16:creationId xmlns:a16="http://schemas.microsoft.com/office/drawing/2014/main" id="{00000000-0008-0000-0200-00000C000000}"/>
            </a:ext>
          </a:extLst>
        </xdr:cNvPr>
        <xdr:cNvSpPr txBox="1"/>
      </xdr:nvSpPr>
      <xdr:spPr>
        <a:xfrm>
          <a:off x="1952625" y="28575"/>
          <a:ext cx="6372225" cy="1428750"/>
        </a:xfrm>
        <a:prstGeom prst="rect">
          <a:avLst/>
        </a:prstGeom>
        <a:solidFill>
          <a:schemeClr val="accent5">
            <a:lumMod val="20000"/>
            <a:lumOff val="80000"/>
          </a:schemeClr>
        </a:solidFill>
        <a:ln w="28575" cmpd="sng">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chemeClr val="tx2"/>
              </a:solidFill>
            </a:rPr>
            <a:t>Click on HELP again to hide this.</a:t>
          </a:r>
        </a:p>
        <a:p>
          <a:r>
            <a:rPr lang="en-US" sz="900" b="1">
              <a:solidFill>
                <a:sysClr val="windowText" lastClr="000000"/>
              </a:solidFill>
            </a:rPr>
            <a:t>RIGHT</a:t>
          </a:r>
          <a:r>
            <a:rPr lang="en-US" sz="900" b="1" baseline="0">
              <a:solidFill>
                <a:sysClr val="windowText" lastClr="000000"/>
              </a:solidFill>
            </a:rPr>
            <a:t> CLICK on a cell  will bring you either to the  Reserved worksheet or the Parts worksheet, displaying only that part.</a:t>
          </a:r>
        </a:p>
        <a:p>
          <a:r>
            <a:rPr lang="en-US" sz="900" baseline="0">
              <a:solidFill>
                <a:schemeClr val="tx2"/>
              </a:solidFill>
            </a:rPr>
            <a:t>Have Maximo open and double click on a hyperlink will bring you to that record.</a:t>
          </a:r>
        </a:p>
        <a:p>
          <a:r>
            <a:rPr lang="en-US" sz="900" baseline="0">
              <a:solidFill>
                <a:schemeClr val="tx2"/>
              </a:solidFill>
            </a:rPr>
            <a:t>LATE DELIVERY will display only those rows where the Vendor Delivery date is later than the Required Date</a:t>
          </a:r>
        </a:p>
        <a:p>
          <a:r>
            <a:rPr lang="en-US" sz="900" baseline="0">
              <a:solidFill>
                <a:schemeClr val="tx2"/>
              </a:solidFill>
            </a:rPr>
            <a:t>SHOW ALL ROWS will display all records</a:t>
          </a:r>
        </a:p>
        <a:p>
          <a:r>
            <a:rPr lang="en-US" sz="900" baseline="0">
              <a:solidFill>
                <a:schemeClr val="tx2"/>
              </a:solidFill>
            </a:rPr>
            <a:t>SORT ASC./SORT DESC. will  sort the list based on the selected columns.  Note: This worksheet is protected, the password is "aaa", AutoFiltering works, howver you cannot sort a protected document using the sort feature in the AutoFilter. </a:t>
          </a:r>
        </a:p>
        <a:p>
          <a:r>
            <a:rPr lang="en-US" sz="900" baseline="0">
              <a:solidFill>
                <a:schemeClr val="tx2"/>
              </a:solidFill>
            </a:rPr>
            <a:t>MAIN, RESERVED, PARTS brings you to those worksheets.</a:t>
          </a:r>
        </a:p>
        <a:p>
          <a:endParaRPr lang="en-US" sz="900" baseline="0">
            <a:solidFill>
              <a:schemeClr val="tx2"/>
            </a:solidFill>
          </a:endParaRPr>
        </a:p>
        <a:p>
          <a:endParaRPr lang="en-US" sz="900" baseline="0">
            <a:solidFill>
              <a:schemeClr val="tx2"/>
            </a:solidFill>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0</xdr:col>
      <xdr:colOff>457200</xdr:colOff>
      <xdr:row>0</xdr:row>
      <xdr:rowOff>0</xdr:rowOff>
    </xdr:from>
    <xdr:to>
      <xdr:col>1</xdr:col>
      <xdr:colOff>247650</xdr:colOff>
      <xdr:row>2</xdr:row>
      <xdr:rowOff>57150</xdr:rowOff>
    </xdr:to>
    <xdr:sp macro="[0]!ShowAllRows" textlink="">
      <xdr:nvSpPr>
        <xdr:cNvPr id="2" name="cmdAll">
          <a:extLst>
            <a:ext uri="{FF2B5EF4-FFF2-40B4-BE49-F238E27FC236}">
              <a16:creationId xmlns:a16="http://schemas.microsoft.com/office/drawing/2014/main" id="{00000000-0008-0000-0300-000002000000}"/>
            </a:ext>
          </a:extLst>
        </xdr:cNvPr>
        <xdr:cNvSpPr/>
      </xdr:nvSpPr>
      <xdr:spPr>
        <a:xfrm>
          <a:off x="457200" y="0"/>
          <a:ext cx="495300" cy="361950"/>
        </a:xfrm>
        <a:prstGeom prst="roundRect">
          <a:avLst/>
        </a:prstGeom>
        <a:solidFill>
          <a:srgbClr val="00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800" b="1">
              <a:solidFill>
                <a:sysClr val="windowText" lastClr="000000"/>
              </a:solidFill>
            </a:rPr>
            <a:t>SHOW ALL ROWS</a:t>
          </a:r>
        </a:p>
      </xdr:txBody>
    </xdr:sp>
    <xdr:clientData fPrintsWithSheet="0"/>
  </xdr:twoCellAnchor>
  <xdr:twoCellAnchor editAs="absolute">
    <xdr:from>
      <xdr:col>2</xdr:col>
      <xdr:colOff>476250</xdr:colOff>
      <xdr:row>0</xdr:row>
      <xdr:rowOff>0</xdr:rowOff>
    </xdr:from>
    <xdr:to>
      <xdr:col>2</xdr:col>
      <xdr:colOff>857250</xdr:colOff>
      <xdr:row>2</xdr:row>
      <xdr:rowOff>57150</xdr:rowOff>
    </xdr:to>
    <xdr:sp macro="[0]!SortAscR" textlink="">
      <xdr:nvSpPr>
        <xdr:cNvPr id="3" name="cmdAsc">
          <a:extLst>
            <a:ext uri="{FF2B5EF4-FFF2-40B4-BE49-F238E27FC236}">
              <a16:creationId xmlns:a16="http://schemas.microsoft.com/office/drawing/2014/main" id="{00000000-0008-0000-0300-000003000000}"/>
            </a:ext>
          </a:extLst>
        </xdr:cNvPr>
        <xdr:cNvSpPr/>
      </xdr:nvSpPr>
      <xdr:spPr>
        <a:xfrm>
          <a:off x="1600200" y="0"/>
          <a:ext cx="381000" cy="361950"/>
        </a:xfrm>
        <a:prstGeom prst="roundRect">
          <a:avLst/>
        </a:prstGeom>
        <a:solidFill>
          <a:srgbClr val="CCCC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SORT</a:t>
          </a:r>
          <a:r>
            <a:rPr lang="en-US" sz="900" b="1" baseline="0">
              <a:solidFill>
                <a:sysClr val="windowText" lastClr="000000"/>
              </a:solidFill>
            </a:rPr>
            <a:t> ASC.</a:t>
          </a:r>
          <a:endParaRPr lang="en-US" sz="900" b="1">
            <a:solidFill>
              <a:sysClr val="windowText" lastClr="000000"/>
            </a:solidFill>
          </a:endParaRPr>
        </a:p>
      </xdr:txBody>
    </xdr:sp>
    <xdr:clientData fPrintsWithSheet="0"/>
  </xdr:twoCellAnchor>
  <xdr:twoCellAnchor editAs="absolute">
    <xdr:from>
      <xdr:col>2</xdr:col>
      <xdr:colOff>1733550</xdr:colOff>
      <xdr:row>0</xdr:row>
      <xdr:rowOff>0</xdr:rowOff>
    </xdr:from>
    <xdr:to>
      <xdr:col>2</xdr:col>
      <xdr:colOff>2339975</xdr:colOff>
      <xdr:row>2</xdr:row>
      <xdr:rowOff>57150</xdr:rowOff>
    </xdr:to>
    <xdr:sp macro="[0]!cmdReserverd" textlink="">
      <xdr:nvSpPr>
        <xdr:cNvPr id="4" name="cmdReserved">
          <a:extLst>
            <a:ext uri="{FF2B5EF4-FFF2-40B4-BE49-F238E27FC236}">
              <a16:creationId xmlns:a16="http://schemas.microsoft.com/office/drawing/2014/main" id="{00000000-0008-0000-0300-000004000000}"/>
            </a:ext>
          </a:extLst>
        </xdr:cNvPr>
        <xdr:cNvSpPr/>
      </xdr:nvSpPr>
      <xdr:spPr>
        <a:xfrm>
          <a:off x="2857500" y="0"/>
          <a:ext cx="600075" cy="361950"/>
        </a:xfrm>
        <a:prstGeom prst="roundRect">
          <a:avLst/>
        </a:prstGeom>
        <a:solidFill>
          <a:schemeClr val="accent3">
            <a:lumMod val="40000"/>
            <a:lumOff val="6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RESERVED</a:t>
          </a:r>
        </a:p>
      </xdr:txBody>
    </xdr:sp>
    <xdr:clientData fPrintsWithSheet="0"/>
  </xdr:twoCellAnchor>
  <xdr:twoCellAnchor editAs="absolute">
    <xdr:from>
      <xdr:col>0</xdr:col>
      <xdr:colOff>38100</xdr:colOff>
      <xdr:row>0</xdr:row>
      <xdr:rowOff>0</xdr:rowOff>
    </xdr:from>
    <xdr:to>
      <xdr:col>0</xdr:col>
      <xdr:colOff>419100</xdr:colOff>
      <xdr:row>2</xdr:row>
      <xdr:rowOff>57150</xdr:rowOff>
    </xdr:to>
    <xdr:sp macro="[0]!Help" textlink="">
      <xdr:nvSpPr>
        <xdr:cNvPr id="5" name="cmdHelp">
          <a:extLst>
            <a:ext uri="{FF2B5EF4-FFF2-40B4-BE49-F238E27FC236}">
              <a16:creationId xmlns:a16="http://schemas.microsoft.com/office/drawing/2014/main" id="{00000000-0008-0000-0300-000005000000}"/>
            </a:ext>
          </a:extLst>
        </xdr:cNvPr>
        <xdr:cNvSpPr/>
      </xdr:nvSpPr>
      <xdr:spPr>
        <a:xfrm>
          <a:off x="38100" y="0"/>
          <a:ext cx="381000" cy="361950"/>
        </a:xfrm>
        <a:prstGeom prst="roundRect">
          <a:avLst/>
        </a:prstGeom>
        <a:solidFill>
          <a:srgbClr val="FF00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solidFill>
                <a:srgbClr val="FFFF00"/>
              </a:solidFill>
            </a:rPr>
            <a:t>HELP</a:t>
          </a:r>
        </a:p>
      </xdr:txBody>
    </xdr:sp>
    <xdr:clientData fPrintsWithSheet="0"/>
  </xdr:twoCellAnchor>
  <xdr:twoCellAnchor editAs="absolute">
    <xdr:from>
      <xdr:col>2</xdr:col>
      <xdr:colOff>1314450</xdr:colOff>
      <xdr:row>0</xdr:row>
      <xdr:rowOff>0</xdr:rowOff>
    </xdr:from>
    <xdr:to>
      <xdr:col>2</xdr:col>
      <xdr:colOff>1695450</xdr:colOff>
      <xdr:row>2</xdr:row>
      <xdr:rowOff>57150</xdr:rowOff>
    </xdr:to>
    <xdr:sp macro="[0]!cmdMain" textlink="">
      <xdr:nvSpPr>
        <xdr:cNvPr id="6" name="cmdMain">
          <a:extLst>
            <a:ext uri="{FF2B5EF4-FFF2-40B4-BE49-F238E27FC236}">
              <a16:creationId xmlns:a16="http://schemas.microsoft.com/office/drawing/2014/main" id="{00000000-0008-0000-0300-000006000000}"/>
            </a:ext>
          </a:extLst>
        </xdr:cNvPr>
        <xdr:cNvSpPr/>
      </xdr:nvSpPr>
      <xdr:spPr>
        <a:xfrm>
          <a:off x="2438400" y="0"/>
          <a:ext cx="381000" cy="361950"/>
        </a:xfrm>
        <a:prstGeom prst="roundRect">
          <a:avLst/>
        </a:prstGeom>
        <a:solidFill>
          <a:sysClr val="window" lastClr="FFFFFF"/>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MAIN</a:t>
          </a:r>
        </a:p>
      </xdr:txBody>
    </xdr:sp>
    <xdr:clientData fPrintsWithSheet="0"/>
  </xdr:twoCellAnchor>
  <xdr:twoCellAnchor editAs="absolute">
    <xdr:from>
      <xdr:col>3</xdr:col>
      <xdr:colOff>20320</xdr:colOff>
      <xdr:row>0</xdr:row>
      <xdr:rowOff>0</xdr:rowOff>
    </xdr:from>
    <xdr:to>
      <xdr:col>3</xdr:col>
      <xdr:colOff>477520</xdr:colOff>
      <xdr:row>2</xdr:row>
      <xdr:rowOff>57150</xdr:rowOff>
    </xdr:to>
    <xdr:sp macro="[0]!cmdOrders" textlink="">
      <xdr:nvSpPr>
        <xdr:cNvPr id="7" name="cmdOrders">
          <a:extLst>
            <a:ext uri="{FF2B5EF4-FFF2-40B4-BE49-F238E27FC236}">
              <a16:creationId xmlns:a16="http://schemas.microsoft.com/office/drawing/2014/main" id="{00000000-0008-0000-0300-000007000000}"/>
            </a:ext>
          </a:extLst>
        </xdr:cNvPr>
        <xdr:cNvSpPr/>
      </xdr:nvSpPr>
      <xdr:spPr>
        <a:xfrm>
          <a:off x="3505200" y="0"/>
          <a:ext cx="457200" cy="361950"/>
        </a:xfrm>
        <a:prstGeom prst="roundRect">
          <a:avLst/>
        </a:prstGeom>
        <a:solidFill>
          <a:schemeClr val="accent3">
            <a:lumMod val="40000"/>
            <a:lumOff val="6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ORDERS</a:t>
          </a:r>
        </a:p>
      </xdr:txBody>
    </xdr:sp>
    <xdr:clientData fPrintsWithSheet="0"/>
  </xdr:twoCellAnchor>
  <xdr:twoCellAnchor editAs="absolute">
    <xdr:from>
      <xdr:col>2</xdr:col>
      <xdr:colOff>895350</xdr:colOff>
      <xdr:row>0</xdr:row>
      <xdr:rowOff>0</xdr:rowOff>
    </xdr:from>
    <xdr:to>
      <xdr:col>2</xdr:col>
      <xdr:colOff>1276350</xdr:colOff>
      <xdr:row>2</xdr:row>
      <xdr:rowOff>57150</xdr:rowOff>
    </xdr:to>
    <xdr:sp macro="[0]!SortDescR" textlink="">
      <xdr:nvSpPr>
        <xdr:cNvPr id="8" name="cmdDesc">
          <a:extLst>
            <a:ext uri="{FF2B5EF4-FFF2-40B4-BE49-F238E27FC236}">
              <a16:creationId xmlns:a16="http://schemas.microsoft.com/office/drawing/2014/main" id="{00000000-0008-0000-0300-000008000000}"/>
            </a:ext>
          </a:extLst>
        </xdr:cNvPr>
        <xdr:cNvSpPr/>
      </xdr:nvSpPr>
      <xdr:spPr>
        <a:xfrm>
          <a:off x="2019300" y="0"/>
          <a:ext cx="381000" cy="361950"/>
        </a:xfrm>
        <a:prstGeom prst="roundRect">
          <a:avLst/>
        </a:prstGeom>
        <a:solidFill>
          <a:srgbClr val="CC99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b="1">
              <a:solidFill>
                <a:sysClr val="windowText" lastClr="000000"/>
              </a:solidFill>
            </a:rPr>
            <a:t>SORT</a:t>
          </a:r>
          <a:r>
            <a:rPr lang="en-US" sz="900" b="1" baseline="0">
              <a:solidFill>
                <a:sysClr val="windowText" lastClr="000000"/>
              </a:solidFill>
            </a:rPr>
            <a:t> DESC.</a:t>
          </a:r>
          <a:endParaRPr lang="en-US" sz="900" b="1">
            <a:solidFill>
              <a:sysClr val="windowText" lastClr="000000"/>
            </a:solidFill>
          </a:endParaRPr>
        </a:p>
      </xdr:txBody>
    </xdr:sp>
    <xdr:clientData fPrintsWithSheet="0"/>
  </xdr:twoCellAnchor>
  <xdr:twoCellAnchor editAs="absolute">
    <xdr:from>
      <xdr:col>1</xdr:col>
      <xdr:colOff>0</xdr:colOff>
      <xdr:row>0</xdr:row>
      <xdr:rowOff>0</xdr:rowOff>
    </xdr:from>
    <xdr:to>
      <xdr:col>5</xdr:col>
      <xdr:colOff>741045</xdr:colOff>
      <xdr:row>7</xdr:row>
      <xdr:rowOff>93345</xdr:rowOff>
    </xdr:to>
    <xdr:sp macro="" textlink="">
      <xdr:nvSpPr>
        <xdr:cNvPr id="9" name="txtHelp" hidden="1">
          <a:extLst>
            <a:ext uri="{FF2B5EF4-FFF2-40B4-BE49-F238E27FC236}">
              <a16:creationId xmlns:a16="http://schemas.microsoft.com/office/drawing/2014/main" id="{00000000-0008-0000-0300-000009000000}"/>
            </a:ext>
          </a:extLst>
        </xdr:cNvPr>
        <xdr:cNvSpPr txBox="1"/>
      </xdr:nvSpPr>
      <xdr:spPr>
        <a:xfrm>
          <a:off x="666750" y="0"/>
          <a:ext cx="6372225" cy="1266825"/>
        </a:xfrm>
        <a:prstGeom prst="rect">
          <a:avLst/>
        </a:prstGeom>
        <a:solidFill>
          <a:schemeClr val="accent5">
            <a:lumMod val="20000"/>
            <a:lumOff val="80000"/>
          </a:schemeClr>
        </a:solidFill>
        <a:ln w="28575" cmpd="sng">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chemeClr val="tx2"/>
              </a:solidFill>
            </a:rPr>
            <a:t>Click on HELP again to hide this.</a:t>
          </a:r>
        </a:p>
        <a:p>
          <a:r>
            <a:rPr lang="en-US" sz="900" b="1">
              <a:solidFill>
                <a:sysClr val="windowText" lastClr="000000"/>
              </a:solidFill>
            </a:rPr>
            <a:t>RIGHT CLICK on a cell  will bring you to a list of orders for that part, or jump to the reserve screen displaying only that part.</a:t>
          </a:r>
        </a:p>
        <a:p>
          <a:r>
            <a:rPr lang="en-US" sz="900">
              <a:solidFill>
                <a:schemeClr val="tx2"/>
              </a:solidFill>
            </a:rPr>
            <a:t>Have Maximo open and double click on a hyperlink will bring you to that record.</a:t>
          </a:r>
        </a:p>
        <a:p>
          <a:r>
            <a:rPr lang="en-US" sz="900">
              <a:solidFill>
                <a:schemeClr val="tx2"/>
              </a:solidFill>
            </a:rPr>
            <a:t>SHOW ALL ROWS will display all records</a:t>
          </a:r>
        </a:p>
        <a:p>
          <a:r>
            <a:rPr lang="en-US" sz="900">
              <a:solidFill>
                <a:schemeClr val="tx2"/>
              </a:solidFill>
            </a:rPr>
            <a:t>SHOW ALL COLUMNS/HIDE SOME COLUMNS will toggle additional columns</a:t>
          </a:r>
        </a:p>
        <a:p>
          <a:r>
            <a:rPr lang="en-US" sz="900">
              <a:solidFill>
                <a:schemeClr val="tx2"/>
              </a:solidFill>
            </a:rPr>
            <a:t>SORT ASC./SORT DESC. will  sort the list based on the selected columns.  Note: This worksheet is protected, the password is "aaa", AutoFiltering works, howver you cannot sort a protected document using the sort feature in the AutoFilter. </a:t>
          </a:r>
        </a:p>
        <a:p>
          <a:r>
            <a:rPr lang="en-US" sz="900">
              <a:solidFill>
                <a:schemeClr val="tx2"/>
              </a:solidFill>
            </a:rPr>
            <a:t>MAIN, RESERVED, ORDERS brings you to those worksheets.</a:t>
          </a:r>
        </a:p>
      </xdr:txBody>
    </xdr:sp>
    <xdr:clientData fPrintsWithSheet="0"/>
  </xdr:twoCellAnchor>
  <xdr:twoCellAnchor editAs="absolute">
    <xdr:from>
      <xdr:col>1</xdr:col>
      <xdr:colOff>285750</xdr:colOff>
      <xdr:row>0</xdr:row>
      <xdr:rowOff>0</xdr:rowOff>
    </xdr:from>
    <xdr:to>
      <xdr:col>2</xdr:col>
      <xdr:colOff>438150</xdr:colOff>
      <xdr:row>2</xdr:row>
      <xdr:rowOff>57150</xdr:rowOff>
    </xdr:to>
    <xdr:sp macro="[0]!ShowStockouts" textlink="">
      <xdr:nvSpPr>
        <xdr:cNvPr id="10" name="cmdStockouts">
          <a:extLst>
            <a:ext uri="{FF2B5EF4-FFF2-40B4-BE49-F238E27FC236}">
              <a16:creationId xmlns:a16="http://schemas.microsoft.com/office/drawing/2014/main" id="{00000000-0008-0000-0300-00000A000000}"/>
            </a:ext>
          </a:extLst>
        </xdr:cNvPr>
        <xdr:cNvSpPr/>
      </xdr:nvSpPr>
      <xdr:spPr>
        <a:xfrm>
          <a:off x="990600" y="0"/>
          <a:ext cx="571500" cy="361950"/>
        </a:xfrm>
        <a:prstGeom prst="roundRect">
          <a:avLst/>
        </a:prstGeom>
        <a:solidFill>
          <a:srgbClr val="51D6D3"/>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800" b="1">
              <a:solidFill>
                <a:sysClr val="windowText" lastClr="000000"/>
              </a:solidFill>
            </a:rPr>
            <a:t>SHOW STOCKOUTS</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M">
    <tabColor rgb="FF0070C0"/>
  </sheetPr>
  <dimension ref="A1:E16"/>
  <sheetViews>
    <sheetView showGridLines="0" tabSelected="1" zoomScaleNormal="100" workbookViewId="0">
      <selection activeCell="H10" sqref="H10"/>
    </sheetView>
  </sheetViews>
  <sheetFormatPr defaultRowHeight="12" x14ac:dyDescent="0.3"/>
  <cols>
    <col min="1" max="1" width="4" customWidth="1"/>
    <col min="2" max="2" width="86.6640625" customWidth="1"/>
    <col min="3" max="3" width="23.44140625" customWidth="1"/>
    <col min="4" max="4" width="25" style="2" bestFit="1" customWidth="1"/>
    <col min="5" max="5" width="11.6640625" style="3" customWidth="1"/>
  </cols>
  <sheetData>
    <row r="1" spans="1:5" ht="18.5" x14ac:dyDescent="0.45">
      <c r="B1" s="71" t="s">
        <v>589</v>
      </c>
      <c r="C1" s="72"/>
      <c r="D1" s="73" t="s">
        <v>290</v>
      </c>
    </row>
    <row r="2" spans="1:5" x14ac:dyDescent="0.3">
      <c r="B2" s="70" t="s">
        <v>444</v>
      </c>
      <c r="D2" s="47" t="s">
        <v>267</v>
      </c>
      <c r="E2" s="57">
        <f>OnOrderTotal</f>
        <v>129</v>
      </c>
    </row>
    <row r="3" spans="1:5" x14ac:dyDescent="0.3">
      <c r="D3" s="48" t="s">
        <v>268</v>
      </c>
      <c r="E3" s="57">
        <f>InsufficientNow</f>
        <v>0</v>
      </c>
    </row>
    <row r="4" spans="1:5" x14ac:dyDescent="0.3">
      <c r="D4" s="48" t="s">
        <v>269</v>
      </c>
      <c r="E4" s="57">
        <f>InsufficientWhenDue</f>
        <v>20</v>
      </c>
    </row>
    <row r="5" spans="1:5" x14ac:dyDescent="0.3">
      <c r="D5" s="49" t="s">
        <v>270</v>
      </c>
      <c r="E5" s="57">
        <f>Insufficient</f>
        <v>0</v>
      </c>
    </row>
    <row r="7" spans="1:5" x14ac:dyDescent="0.3">
      <c r="A7" s="6" t="s">
        <v>28</v>
      </c>
      <c r="B7" s="21" t="s">
        <v>27</v>
      </c>
      <c r="C7" s="21" t="s">
        <v>24</v>
      </c>
      <c r="D7" s="22" t="s">
        <v>29</v>
      </c>
      <c r="E7" s="23" t="s">
        <v>23</v>
      </c>
    </row>
    <row r="8" spans="1:5" ht="36" x14ac:dyDescent="0.3">
      <c r="A8" s="4">
        <v>1</v>
      </c>
      <c r="B8" s="5" t="s">
        <v>843</v>
      </c>
      <c r="C8" s="7" t="s">
        <v>25</v>
      </c>
      <c r="D8" s="8">
        <v>45300.584652777776</v>
      </c>
      <c r="E8" s="9">
        <v>6.9444438850041479E-5</v>
      </c>
    </row>
    <row r="9" spans="1:5" ht="36" x14ac:dyDescent="0.3">
      <c r="A9" s="4">
        <v>2</v>
      </c>
      <c r="B9" s="5" t="s">
        <v>244</v>
      </c>
      <c r="C9" s="7" t="s">
        <v>243</v>
      </c>
      <c r="D9" s="8">
        <v>45300.584652777776</v>
      </c>
      <c r="E9" s="9">
        <v>0</v>
      </c>
    </row>
    <row r="10" spans="1:5" ht="24" x14ac:dyDescent="0.3">
      <c r="A10" s="4">
        <v>3</v>
      </c>
      <c r="B10" s="5" t="s">
        <v>844</v>
      </c>
      <c r="C10" s="7" t="s">
        <v>26</v>
      </c>
      <c r="D10" s="8">
        <v>45300.584745370368</v>
      </c>
      <c r="E10" s="9">
        <v>9.2592592409346253E-5</v>
      </c>
    </row>
    <row r="11" spans="1:5" ht="43.5" customHeight="1" x14ac:dyDescent="0.3">
      <c r="A11" s="4">
        <v>4</v>
      </c>
      <c r="B11" s="5" t="s">
        <v>263</v>
      </c>
      <c r="C11" s="7" t="s">
        <v>260</v>
      </c>
      <c r="D11" s="8">
        <v>45300.584756944445</v>
      </c>
      <c r="E11" s="9">
        <v>1.1574076779652387E-5</v>
      </c>
    </row>
    <row r="12" spans="1:5" ht="24" x14ac:dyDescent="0.3">
      <c r="A12" s="4">
        <v>5</v>
      </c>
      <c r="B12" s="5" t="s">
        <v>264</v>
      </c>
      <c r="C12" s="7" t="s">
        <v>265</v>
      </c>
      <c r="D12" s="8">
        <v>45300.584861111114</v>
      </c>
      <c r="E12" s="9">
        <v>1.0416666918899864E-4</v>
      </c>
    </row>
    <row r="13" spans="1:5" x14ac:dyDescent="0.3">
      <c r="A13" s="4">
        <v>6</v>
      </c>
      <c r="B13" s="5" t="s">
        <v>286</v>
      </c>
      <c r="C13" s="7" t="s">
        <v>287</v>
      </c>
      <c r="D13" s="8">
        <v>45300.586064814815</v>
      </c>
      <c r="E13" s="9">
        <v>1.2037037013215013E-3</v>
      </c>
    </row>
    <row r="14" spans="1:5" x14ac:dyDescent="0.3">
      <c r="B14" s="124" t="s">
        <v>351</v>
      </c>
    </row>
    <row r="15" spans="1:5" x14ac:dyDescent="0.3">
      <c r="B15" s="123" t="s">
        <v>352</v>
      </c>
      <c r="C15" s="1"/>
    </row>
    <row r="16" spans="1:5" ht="18.5" x14ac:dyDescent="0.3">
      <c r="A16" s="157"/>
      <c r="B16" s="157"/>
      <c r="C16" s="157"/>
      <c r="D16" s="157"/>
      <c r="E16" s="157"/>
    </row>
  </sheetData>
  <sheetProtection formatColumns="0" sort="0" autoFilter="0"/>
  <mergeCells count="1">
    <mergeCell ref="A16:E16"/>
  </mergeCells>
  <conditionalFormatting sqref="D8:D12">
    <cfRule type="colorScale" priority="2">
      <colorScale>
        <cfvo type="formula" val="NOW()-3"/>
        <cfvo type="formula" val="NOW()-2"/>
        <cfvo type="formula" val="NOW()-1"/>
        <color rgb="FFF8696B"/>
        <color rgb="FFFFEB84"/>
        <color rgb="FF63BE7B"/>
      </colorScale>
    </cfRule>
  </conditionalFormatting>
  <conditionalFormatting sqref="D13">
    <cfRule type="colorScale" priority="1">
      <colorScale>
        <cfvo type="formula" val="NOW()-3"/>
        <cfvo type="formula" val="NOW()-2"/>
        <cfvo type="formula" val="NOW()-1"/>
        <color rgb="FFF8696B"/>
        <color rgb="FFFFEB84"/>
        <color rgb="FF63BE7B"/>
      </colorScale>
    </cfRule>
  </conditionalFormatting>
  <dataValidations count="1">
    <dataValidation type="list" showInputMessage="1" showErrorMessage="1" sqref="B15" xr:uid="{00000000-0002-0000-0000-000000000000}">
      <formula1>"Yes,No"</formula1>
    </dataValidation>
  </dataValidations>
  <pageMargins left="0.7" right="0.7" top="0.75" bottom="0.75" header="0.3" footer="0.3"/>
  <pageSetup orientation="portrait" r:id="rId1"/>
  <headerFooter>
    <oddFooter>&amp;C_x000D_&amp;1#&amp;"Calibri"&amp;10&amp;K000000 Internal Use Only General Business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R">
    <tabColor rgb="FF00B050"/>
    <outlinePr summaryRight="0"/>
  </sheetPr>
  <dimension ref="A1:AZ54"/>
  <sheetViews>
    <sheetView showGridLines="0" zoomScaleNormal="100" workbookViewId="0">
      <pane xSplit="5" ySplit="7" topLeftCell="Q8" activePane="bottomRight" state="frozen"/>
      <selection pane="topRight" activeCell="D1" sqref="D1"/>
      <selection pane="bottomLeft" activeCell="A8" sqref="A8"/>
      <selection pane="bottomRight" activeCell="A3" sqref="A3"/>
    </sheetView>
  </sheetViews>
  <sheetFormatPr defaultColWidth="9.33203125" defaultRowHeight="12" x14ac:dyDescent="0.3"/>
  <cols>
    <col min="1" max="1" width="10.6640625" style="17" customWidth="1"/>
    <col min="2" max="2" width="12.77734375" style="11" customWidth="1"/>
    <col min="3" max="3" width="22" style="11" customWidth="1"/>
    <col min="4" max="4" width="12.44140625" style="11" customWidth="1"/>
    <col min="5" max="5" width="48" style="11" customWidth="1"/>
    <col min="6" max="6" width="8.109375" style="17" customWidth="1"/>
    <col min="7" max="7" width="8.6640625" style="11" customWidth="1"/>
    <col min="8" max="8" width="8.109375" style="17" customWidth="1"/>
    <col min="9" max="9" width="7.44140625" style="17" customWidth="1"/>
    <col min="10" max="10" width="9" style="17" bestFit="1" customWidth="1"/>
    <col min="11" max="11" width="14.77734375" style="17" customWidth="1"/>
    <col min="12" max="12" width="11.77734375" style="17" customWidth="1"/>
    <col min="13" max="13" width="12.6640625" style="17" customWidth="1"/>
    <col min="14" max="14" width="10.44140625" style="17" customWidth="1"/>
    <col min="15" max="15" width="14.33203125" style="11" customWidth="1"/>
    <col min="16" max="16" width="50.6640625" style="11" customWidth="1"/>
    <col min="17" max="17" width="31.77734375" style="11" customWidth="1"/>
    <col min="18" max="18" width="23.44140625" style="11" customWidth="1"/>
    <col min="19" max="19" width="16.6640625" style="11" customWidth="1"/>
    <col min="20" max="20" width="35.33203125" style="11" customWidth="1"/>
    <col min="21" max="21" width="18.33203125" style="11" customWidth="1"/>
    <col min="22" max="22" width="8.33203125" style="17" customWidth="1"/>
    <col min="23" max="23" width="8.44140625" style="17" customWidth="1"/>
    <col min="24" max="24" width="8.6640625" style="17" customWidth="1"/>
    <col min="25" max="25" width="10.109375" style="17" customWidth="1"/>
    <col min="26" max="26" width="14.6640625" style="17" customWidth="1"/>
    <col min="27" max="27" width="13.6640625" style="17" bestFit="1" customWidth="1"/>
    <col min="28" max="28" width="11.109375" style="53" customWidth="1"/>
    <col min="29" max="29" width="9.44140625" style="17" customWidth="1"/>
    <col min="30" max="30" width="13.109375" style="17" customWidth="1"/>
    <col min="31" max="31" width="45.44140625" customWidth="1"/>
    <col min="32" max="32" width="13.6640625" customWidth="1"/>
    <col min="33" max="33" width="14.33203125" customWidth="1"/>
    <col min="34" max="34" width="22.109375" style="11" hidden="1" customWidth="1"/>
    <col min="35" max="35" width="4.6640625" style="17" hidden="1" customWidth="1"/>
    <col min="36" max="36" width="11.6640625" style="17" hidden="1" customWidth="1"/>
    <col min="37" max="37" width="11.109375" style="53" hidden="1" customWidth="1"/>
    <col min="38" max="38" width="6.6640625" style="17" hidden="1" customWidth="1"/>
    <col min="39" max="39" width="26.33203125" style="51" hidden="1" customWidth="1"/>
    <col min="40" max="40" width="7.109375" style="17" hidden="1" customWidth="1"/>
    <col min="41" max="41" width="8" style="17" hidden="1" customWidth="1"/>
    <col min="42" max="42" width="9.109375" style="17" hidden="1" customWidth="1"/>
    <col min="43" max="43" width="8.6640625" style="17" hidden="1" customWidth="1"/>
    <col min="44" max="44" width="11.77734375" style="17" hidden="1" customWidth="1"/>
    <col min="45" max="45" width="15.33203125" style="17" hidden="1" customWidth="1"/>
    <col min="46" max="47" width="11.77734375" style="17" hidden="1" customWidth="1"/>
    <col min="48" max="48" width="11.33203125" style="17" hidden="1" customWidth="1"/>
    <col min="49" max="49" width="7.6640625" style="17" hidden="1" customWidth="1"/>
    <col min="50" max="50" width="10.109375" style="17" hidden="1" customWidth="1"/>
    <col min="51" max="51" width="6.109375" style="17" hidden="1" customWidth="1"/>
    <col min="52" max="52" width="12.6640625" style="17" hidden="1" customWidth="1"/>
    <col min="53" max="16384" width="9.33203125" style="17"/>
  </cols>
  <sheetData>
    <row r="1" spans="1:52" ht="12" customHeight="1" x14ac:dyDescent="0.3">
      <c r="A1" s="158" t="s">
        <v>845</v>
      </c>
      <c r="B1" s="158"/>
      <c r="C1" s="158"/>
      <c r="D1" s="158"/>
      <c r="E1" s="158"/>
      <c r="F1" s="164" t="s">
        <v>179</v>
      </c>
      <c r="G1" s="164"/>
      <c r="H1" s="164"/>
      <c r="I1" s="165"/>
      <c r="J1" s="57">
        <f ca="1">COUNTA(ar.ItemNum)</f>
        <v>47</v>
      </c>
      <c r="K1" s="186" t="s">
        <v>267</v>
      </c>
      <c r="L1" s="165"/>
      <c r="M1" s="57">
        <v>129</v>
      </c>
      <c r="N1" s="166" t="s">
        <v>585</v>
      </c>
      <c r="O1" s="166"/>
      <c r="P1" s="167"/>
      <c r="Q1" s="172" t="s">
        <v>289</v>
      </c>
      <c r="R1" s="173"/>
      <c r="S1" s="174"/>
      <c r="AA1" s="168" t="s">
        <v>348</v>
      </c>
      <c r="AB1" s="168"/>
      <c r="AC1" s="168"/>
      <c r="AD1" s="169"/>
    </row>
    <row r="2" spans="1:52" ht="12" customHeight="1" x14ac:dyDescent="0.3">
      <c r="A2" s="158"/>
      <c r="B2" s="158"/>
      <c r="C2" s="158"/>
      <c r="D2" s="158"/>
      <c r="E2" s="158"/>
      <c r="F2" s="162" t="s">
        <v>180</v>
      </c>
      <c r="G2" s="162"/>
      <c r="H2" s="162"/>
      <c r="I2" s="163"/>
      <c r="J2" s="57">
        <f ca="1">SUBTOTAL(103,ar.ItemNum)</f>
        <v>47</v>
      </c>
      <c r="K2" s="185" t="s">
        <v>268</v>
      </c>
      <c r="L2" s="163"/>
      <c r="M2" s="57">
        <v>0</v>
      </c>
      <c r="P2" s="134"/>
      <c r="Q2" s="175"/>
      <c r="R2" s="176"/>
      <c r="S2" s="177"/>
      <c r="AA2" s="168"/>
      <c r="AB2" s="168"/>
      <c r="AC2" s="168"/>
      <c r="AD2" s="169"/>
    </row>
    <row r="3" spans="1:52" x14ac:dyDescent="0.3">
      <c r="F3" s="162" t="s">
        <v>181</v>
      </c>
      <c r="G3" s="162"/>
      <c r="H3" s="162"/>
      <c r="I3" s="163"/>
      <c r="J3" s="57">
        <v>905</v>
      </c>
      <c r="K3" s="183" t="s">
        <v>269</v>
      </c>
      <c r="L3" s="184"/>
      <c r="M3" s="57">
        <v>20</v>
      </c>
      <c r="P3" s="17"/>
      <c r="Q3" s="175"/>
      <c r="R3" s="176"/>
      <c r="S3" s="177"/>
      <c r="AA3" s="168"/>
      <c r="AB3" s="168"/>
      <c r="AC3" s="168"/>
      <c r="AD3" s="169"/>
    </row>
    <row r="4" spans="1:52" x14ac:dyDescent="0.3">
      <c r="F4" s="162" t="s">
        <v>182</v>
      </c>
      <c r="G4" s="162"/>
      <c r="H4" s="162"/>
      <c r="I4" s="163"/>
      <c r="J4" s="57">
        <v>640</v>
      </c>
      <c r="K4" s="181" t="s">
        <v>270</v>
      </c>
      <c r="L4" s="182"/>
      <c r="M4" s="57">
        <v>0</v>
      </c>
      <c r="P4" s="17"/>
      <c r="Q4" s="175"/>
      <c r="R4" s="176"/>
      <c r="S4" s="177"/>
      <c r="AA4" s="168"/>
      <c r="AB4" s="168"/>
      <c r="AC4" s="168"/>
      <c r="AD4" s="169"/>
    </row>
    <row r="5" spans="1:52" x14ac:dyDescent="0.3">
      <c r="F5" s="159" t="s">
        <v>183</v>
      </c>
      <c r="G5" s="160"/>
      <c r="H5" s="160"/>
      <c r="I5" s="161"/>
      <c r="J5" s="57">
        <v>167</v>
      </c>
      <c r="N5" s="11"/>
      <c r="Q5" s="178"/>
      <c r="R5" s="179"/>
      <c r="S5" s="180"/>
      <c r="V5" s="11"/>
      <c r="W5" s="11"/>
      <c r="X5" s="11"/>
      <c r="Y5" s="11"/>
      <c r="AA5" s="170"/>
      <c r="AB5" s="170"/>
      <c r="AC5" s="170"/>
      <c r="AD5" s="171"/>
      <c r="AH5" s="147">
        <v>21.33</v>
      </c>
      <c r="AI5" s="148">
        <v>3.83</v>
      </c>
      <c r="AJ5" s="148">
        <v>10.83</v>
      </c>
      <c r="AK5" s="148">
        <v>10.33</v>
      </c>
      <c r="AL5" s="148">
        <v>5.83</v>
      </c>
      <c r="AM5" s="147">
        <v>25.5</v>
      </c>
      <c r="AN5" s="149">
        <v>6.33</v>
      </c>
      <c r="AO5" s="149">
        <v>7.17</v>
      </c>
      <c r="AP5" s="149">
        <v>8.33</v>
      </c>
      <c r="AQ5" s="149">
        <v>7.83</v>
      </c>
      <c r="AR5" s="149">
        <v>11</v>
      </c>
      <c r="AS5" s="149">
        <v>14.5</v>
      </c>
      <c r="AT5" s="149">
        <v>11</v>
      </c>
      <c r="AU5" s="149">
        <v>11</v>
      </c>
      <c r="AV5" s="149">
        <v>10.5</v>
      </c>
      <c r="AW5" s="149">
        <v>6.83</v>
      </c>
      <c r="AX5" s="149">
        <v>9.33</v>
      </c>
      <c r="AY5" s="149">
        <v>5.33</v>
      </c>
      <c r="AZ5" s="148">
        <v>11.83</v>
      </c>
    </row>
    <row r="6" spans="1:52" s="50" customFormat="1" ht="8" x14ac:dyDescent="0.3">
      <c r="A6" s="24" t="s">
        <v>122</v>
      </c>
      <c r="B6" s="25" t="s">
        <v>120</v>
      </c>
      <c r="C6" s="25" t="s">
        <v>430</v>
      </c>
      <c r="D6" s="25" t="s">
        <v>431</v>
      </c>
      <c r="E6" s="25" t="s">
        <v>149</v>
      </c>
      <c r="F6" s="24" t="s">
        <v>159</v>
      </c>
      <c r="G6" s="24" t="s">
        <v>161</v>
      </c>
      <c r="H6" s="24" t="s">
        <v>30</v>
      </c>
      <c r="I6" s="24" t="s">
        <v>36</v>
      </c>
      <c r="J6" s="24" t="s">
        <v>163</v>
      </c>
      <c r="K6" s="24" t="s">
        <v>118</v>
      </c>
      <c r="L6" s="24" t="s">
        <v>414</v>
      </c>
      <c r="M6" s="24" t="s">
        <v>123</v>
      </c>
      <c r="N6" s="25" t="s">
        <v>0</v>
      </c>
      <c r="O6" s="25" t="s">
        <v>129</v>
      </c>
      <c r="P6" s="25" t="s">
        <v>4</v>
      </c>
      <c r="Q6" s="25" t="s">
        <v>3</v>
      </c>
      <c r="R6" s="25" t="s">
        <v>80</v>
      </c>
      <c r="S6" s="25" t="s">
        <v>39</v>
      </c>
      <c r="T6" s="25" t="s">
        <v>2</v>
      </c>
      <c r="U6" s="25" t="s">
        <v>121</v>
      </c>
      <c r="V6" s="24" t="s">
        <v>57</v>
      </c>
      <c r="W6" s="24" t="s">
        <v>55</v>
      </c>
      <c r="X6" s="24" t="s">
        <v>87</v>
      </c>
      <c r="Y6" s="24" t="s">
        <v>124</v>
      </c>
      <c r="Z6" s="24" t="s">
        <v>126</v>
      </c>
      <c r="AA6" s="68" t="s">
        <v>415</v>
      </c>
      <c r="AB6" s="54" t="s">
        <v>416</v>
      </c>
      <c r="AC6" s="24" t="s">
        <v>262</v>
      </c>
      <c r="AD6" s="24" t="s">
        <v>127</v>
      </c>
      <c r="AE6" s="24" t="s">
        <v>420</v>
      </c>
      <c r="AF6" s="24" t="s">
        <v>417</v>
      </c>
      <c r="AG6" s="24" t="s">
        <v>418</v>
      </c>
      <c r="AH6" s="25" t="s">
        <v>153</v>
      </c>
      <c r="AI6" s="24" t="s">
        <v>157</v>
      </c>
      <c r="AJ6" s="24" t="s">
        <v>165</v>
      </c>
      <c r="AK6" s="54" t="s">
        <v>419</v>
      </c>
      <c r="AL6" s="24" t="s">
        <v>155</v>
      </c>
      <c r="AM6" s="52" t="s">
        <v>128</v>
      </c>
      <c r="AN6" s="24" t="s">
        <v>56</v>
      </c>
      <c r="AO6" s="24" t="s">
        <v>54</v>
      </c>
      <c r="AP6" s="24" t="s">
        <v>53</v>
      </c>
      <c r="AQ6" s="24" t="s">
        <v>52</v>
      </c>
      <c r="AR6" s="24" t="s">
        <v>50</v>
      </c>
      <c r="AS6" s="24" t="s">
        <v>119</v>
      </c>
      <c r="AT6" s="24" t="s">
        <v>173</v>
      </c>
      <c r="AU6" s="24" t="s">
        <v>35</v>
      </c>
      <c r="AV6" s="24" t="s">
        <v>151</v>
      </c>
      <c r="AW6" s="24" t="s">
        <v>40</v>
      </c>
      <c r="AX6" s="24" t="s">
        <v>37</v>
      </c>
      <c r="AY6" s="24" t="s">
        <v>38</v>
      </c>
      <c r="AZ6" s="24" t="s">
        <v>125</v>
      </c>
    </row>
    <row r="7" spans="1:52" s="10" customFormat="1" ht="24" x14ac:dyDescent="0.3">
      <c r="A7" s="60" t="s">
        <v>140</v>
      </c>
      <c r="B7" s="77" t="s">
        <v>45</v>
      </c>
      <c r="C7" s="77" t="s">
        <v>428</v>
      </c>
      <c r="D7" s="77" t="s">
        <v>429</v>
      </c>
      <c r="E7" s="77" t="s">
        <v>148</v>
      </c>
      <c r="F7" s="77" t="s">
        <v>158</v>
      </c>
      <c r="G7" s="77" t="s">
        <v>160</v>
      </c>
      <c r="H7" s="59" t="s">
        <v>141</v>
      </c>
      <c r="I7" s="77" t="s">
        <v>421</v>
      </c>
      <c r="J7" s="59" t="s">
        <v>162</v>
      </c>
      <c r="K7" s="77" t="s">
        <v>174</v>
      </c>
      <c r="L7" s="77" t="s">
        <v>288</v>
      </c>
      <c r="M7" s="77" t="s">
        <v>178</v>
      </c>
      <c r="N7" s="58" t="s">
        <v>658</v>
      </c>
      <c r="O7" s="140" t="s">
        <v>108</v>
      </c>
      <c r="P7" s="59" t="s">
        <v>130</v>
      </c>
      <c r="Q7" s="77" t="s">
        <v>3</v>
      </c>
      <c r="R7" s="77" t="s">
        <v>147</v>
      </c>
      <c r="S7" s="77" t="s">
        <v>145</v>
      </c>
      <c r="T7" s="77" t="s">
        <v>2</v>
      </c>
      <c r="U7" s="77" t="s">
        <v>139</v>
      </c>
      <c r="V7" s="77" t="s">
        <v>132</v>
      </c>
      <c r="W7" s="77" t="s">
        <v>133</v>
      </c>
      <c r="X7" s="59" t="s">
        <v>131</v>
      </c>
      <c r="Y7" s="77" t="s">
        <v>34</v>
      </c>
      <c r="Z7" s="114" t="s">
        <v>21</v>
      </c>
      <c r="AA7" s="114" t="s">
        <v>347</v>
      </c>
      <c r="AB7" s="141" t="s">
        <v>266</v>
      </c>
      <c r="AC7" s="114" t="s">
        <v>261</v>
      </c>
      <c r="AD7" s="114" t="s">
        <v>757</v>
      </c>
      <c r="AE7" s="137" t="s">
        <v>413</v>
      </c>
      <c r="AF7" s="135" t="s">
        <v>422</v>
      </c>
      <c r="AG7" s="136" t="s">
        <v>423</v>
      </c>
      <c r="AH7" s="81" t="s">
        <v>152</v>
      </c>
      <c r="AI7" s="138" t="s">
        <v>156</v>
      </c>
      <c r="AJ7" s="138" t="s">
        <v>164</v>
      </c>
      <c r="AK7" s="61" t="s">
        <v>253</v>
      </c>
      <c r="AL7" s="139" t="s">
        <v>154</v>
      </c>
      <c r="AM7" s="142" t="s">
        <v>271</v>
      </c>
      <c r="AN7" s="81" t="s">
        <v>134</v>
      </c>
      <c r="AO7" s="81" t="s">
        <v>136</v>
      </c>
      <c r="AP7" s="81" t="s">
        <v>137</v>
      </c>
      <c r="AQ7" s="81" t="s">
        <v>138</v>
      </c>
      <c r="AR7" s="138" t="s">
        <v>135</v>
      </c>
      <c r="AS7" s="81" t="s">
        <v>175</v>
      </c>
      <c r="AT7" s="81" t="s">
        <v>176</v>
      </c>
      <c r="AU7" s="81" t="s">
        <v>177</v>
      </c>
      <c r="AV7" s="81" t="s">
        <v>150</v>
      </c>
      <c r="AW7" s="81" t="s">
        <v>146</v>
      </c>
      <c r="AX7" s="138" t="s">
        <v>143</v>
      </c>
      <c r="AY7" s="138" t="s">
        <v>144</v>
      </c>
      <c r="AZ7" s="81" t="s">
        <v>20</v>
      </c>
    </row>
    <row r="8" spans="1:52" ht="24" x14ac:dyDescent="0.3">
      <c r="A8" s="34" t="s">
        <v>721</v>
      </c>
      <c r="B8" s="35" t="s">
        <v>590</v>
      </c>
      <c r="C8" s="38" t="s">
        <v>591</v>
      </c>
      <c r="D8" s="38" t="s">
        <v>592</v>
      </c>
      <c r="E8" s="38" t="s">
        <v>593</v>
      </c>
      <c r="F8" s="62">
        <v>0</v>
      </c>
      <c r="G8" s="37" t="s">
        <v>172</v>
      </c>
      <c r="H8" s="37" t="s">
        <v>31</v>
      </c>
      <c r="I8" s="37" t="s">
        <v>41</v>
      </c>
      <c r="J8" s="37" t="s">
        <v>166</v>
      </c>
      <c r="K8" s="39">
        <v>45224.225868055553</v>
      </c>
      <c r="L8" s="39">
        <v>45323</v>
      </c>
      <c r="M8" s="39">
        <v>45352</v>
      </c>
      <c r="N8" s="34" t="s">
        <v>659</v>
      </c>
      <c r="O8" s="35" t="s">
        <v>329</v>
      </c>
      <c r="P8" s="38" t="s">
        <v>207</v>
      </c>
      <c r="Q8" s="38" t="s">
        <v>364</v>
      </c>
      <c r="R8" s="38" t="s">
        <v>688</v>
      </c>
      <c r="S8" s="38" t="s">
        <v>707</v>
      </c>
      <c r="T8" s="38" t="s">
        <v>1</v>
      </c>
      <c r="U8" s="38" t="s">
        <v>685</v>
      </c>
      <c r="V8" s="62">
        <v>110</v>
      </c>
      <c r="W8" s="62">
        <v>220</v>
      </c>
      <c r="X8" s="62">
        <v>11</v>
      </c>
      <c r="Y8" s="62">
        <v>226</v>
      </c>
      <c r="Z8" s="62">
        <v>225</v>
      </c>
      <c r="AA8" s="111"/>
      <c r="AB8" s="143"/>
      <c r="AC8" s="63"/>
      <c r="AD8" s="63">
        <v>25</v>
      </c>
      <c r="AE8" s="38"/>
      <c r="AF8" s="39">
        <f t="shared" ref="AF8:AF54" si="0">$M8 - 45</f>
        <v>45307</v>
      </c>
      <c r="AG8" s="151" t="s">
        <v>424</v>
      </c>
      <c r="AH8" s="36" t="s">
        <v>591</v>
      </c>
      <c r="AI8" s="62">
        <v>1</v>
      </c>
      <c r="AJ8" s="39">
        <v>45224.225891203707</v>
      </c>
      <c r="AK8" s="55"/>
      <c r="AL8" s="37" t="s">
        <v>167</v>
      </c>
      <c r="AM8" s="38" t="s">
        <v>329</v>
      </c>
      <c r="AN8" s="62">
        <v>1</v>
      </c>
      <c r="AO8" s="62">
        <v>0</v>
      </c>
      <c r="AP8" s="62">
        <v>4</v>
      </c>
      <c r="AQ8" s="62">
        <v>27</v>
      </c>
      <c r="AR8" s="39">
        <v>45269.595833333333</v>
      </c>
      <c r="AS8" s="39">
        <v>45350</v>
      </c>
      <c r="AT8" s="39">
        <v>45224.225856481484</v>
      </c>
      <c r="AU8" s="39">
        <v>45224.225891203707</v>
      </c>
      <c r="AV8" s="34" t="s">
        <v>498</v>
      </c>
      <c r="AW8" s="37" t="s">
        <v>42</v>
      </c>
      <c r="AX8" s="62">
        <v>0</v>
      </c>
      <c r="AY8" s="62">
        <v>1</v>
      </c>
      <c r="AZ8" s="62">
        <v>7</v>
      </c>
    </row>
    <row r="9" spans="1:52" ht="24" x14ac:dyDescent="0.3">
      <c r="A9" s="40" t="s">
        <v>722</v>
      </c>
      <c r="B9" s="41" t="s">
        <v>590</v>
      </c>
      <c r="C9" s="46" t="s">
        <v>594</v>
      </c>
      <c r="D9" s="46" t="s">
        <v>592</v>
      </c>
      <c r="E9" s="46" t="s">
        <v>595</v>
      </c>
      <c r="F9" s="45">
        <v>0</v>
      </c>
      <c r="G9" s="43" t="s">
        <v>172</v>
      </c>
      <c r="H9" s="43" t="s">
        <v>31</v>
      </c>
      <c r="I9" s="43" t="s">
        <v>41</v>
      </c>
      <c r="J9" s="43" t="s">
        <v>166</v>
      </c>
      <c r="K9" s="44">
        <v>45224.225902777776</v>
      </c>
      <c r="L9" s="44">
        <v>45323</v>
      </c>
      <c r="M9" s="44">
        <v>45352</v>
      </c>
      <c r="N9" s="40" t="s">
        <v>659</v>
      </c>
      <c r="O9" s="41" t="s">
        <v>329</v>
      </c>
      <c r="P9" s="46" t="s">
        <v>207</v>
      </c>
      <c r="Q9" s="46" t="s">
        <v>364</v>
      </c>
      <c r="R9" s="46" t="s">
        <v>688</v>
      </c>
      <c r="S9" s="46" t="s">
        <v>707</v>
      </c>
      <c r="T9" s="46" t="s">
        <v>1</v>
      </c>
      <c r="U9" s="46" t="s">
        <v>685</v>
      </c>
      <c r="V9" s="45">
        <v>110</v>
      </c>
      <c r="W9" s="45">
        <v>220</v>
      </c>
      <c r="X9" s="45">
        <v>11</v>
      </c>
      <c r="Y9" s="45">
        <v>226</v>
      </c>
      <c r="Z9" s="45">
        <v>225</v>
      </c>
      <c r="AA9" s="112"/>
      <c r="AB9" s="144"/>
      <c r="AC9" s="64"/>
      <c r="AD9" s="64">
        <v>25</v>
      </c>
      <c r="AE9" s="46"/>
      <c r="AF9" s="44">
        <f t="shared" si="0"/>
        <v>45307</v>
      </c>
      <c r="AG9" s="154" t="s">
        <v>424</v>
      </c>
      <c r="AH9" s="42" t="s">
        <v>594</v>
      </c>
      <c r="AI9" s="45">
        <v>1</v>
      </c>
      <c r="AJ9" s="44">
        <v>45224.225925925923</v>
      </c>
      <c r="AK9" s="56"/>
      <c r="AL9" s="43" t="s">
        <v>167</v>
      </c>
      <c r="AM9" s="46" t="s">
        <v>329</v>
      </c>
      <c r="AN9" s="45">
        <v>1</v>
      </c>
      <c r="AO9" s="45">
        <v>0</v>
      </c>
      <c r="AP9" s="45">
        <v>4</v>
      </c>
      <c r="AQ9" s="45">
        <v>27</v>
      </c>
      <c r="AR9" s="44">
        <v>45269.595833333333</v>
      </c>
      <c r="AS9" s="44">
        <v>45350</v>
      </c>
      <c r="AT9" s="44">
        <v>45224.225891203707</v>
      </c>
      <c r="AU9" s="44">
        <v>45224.225925925923</v>
      </c>
      <c r="AV9" s="40" t="s">
        <v>499</v>
      </c>
      <c r="AW9" s="43" t="s">
        <v>42</v>
      </c>
      <c r="AX9" s="45">
        <v>0</v>
      </c>
      <c r="AY9" s="45">
        <v>1</v>
      </c>
      <c r="AZ9" s="45">
        <v>7</v>
      </c>
    </row>
    <row r="10" spans="1:52" ht="24" x14ac:dyDescent="0.3">
      <c r="A10" s="40" t="s">
        <v>723</v>
      </c>
      <c r="B10" s="41" t="s">
        <v>590</v>
      </c>
      <c r="C10" s="46" t="s">
        <v>596</v>
      </c>
      <c r="D10" s="46" t="s">
        <v>592</v>
      </c>
      <c r="E10" s="46" t="s">
        <v>597</v>
      </c>
      <c r="F10" s="45">
        <v>0</v>
      </c>
      <c r="G10" s="43" t="s">
        <v>172</v>
      </c>
      <c r="H10" s="43" t="s">
        <v>31</v>
      </c>
      <c r="I10" s="43" t="s">
        <v>41</v>
      </c>
      <c r="J10" s="43" t="s">
        <v>166</v>
      </c>
      <c r="K10" s="44">
        <v>45224.225821759261</v>
      </c>
      <c r="L10" s="44">
        <v>45323</v>
      </c>
      <c r="M10" s="44">
        <v>45352</v>
      </c>
      <c r="N10" s="40" t="s">
        <v>659</v>
      </c>
      <c r="O10" s="41" t="s">
        <v>329</v>
      </c>
      <c r="P10" s="46" t="s">
        <v>207</v>
      </c>
      <c r="Q10" s="46" t="s">
        <v>364</v>
      </c>
      <c r="R10" s="46" t="s">
        <v>688</v>
      </c>
      <c r="S10" s="46" t="s">
        <v>707</v>
      </c>
      <c r="T10" s="46" t="s">
        <v>1</v>
      </c>
      <c r="U10" s="46" t="s">
        <v>685</v>
      </c>
      <c r="V10" s="45">
        <v>110</v>
      </c>
      <c r="W10" s="45">
        <v>220</v>
      </c>
      <c r="X10" s="45">
        <v>11</v>
      </c>
      <c r="Y10" s="45">
        <v>226</v>
      </c>
      <c r="Z10" s="45">
        <v>225</v>
      </c>
      <c r="AA10" s="112"/>
      <c r="AB10" s="144"/>
      <c r="AC10" s="64"/>
      <c r="AD10" s="64">
        <v>25</v>
      </c>
      <c r="AE10" s="46"/>
      <c r="AF10" s="44">
        <f t="shared" si="0"/>
        <v>45307</v>
      </c>
      <c r="AG10" s="154" t="s">
        <v>424</v>
      </c>
      <c r="AH10" s="42" t="s">
        <v>596</v>
      </c>
      <c r="AI10" s="45">
        <v>1</v>
      </c>
      <c r="AJ10" s="44">
        <v>45224.225844907407</v>
      </c>
      <c r="AK10" s="56"/>
      <c r="AL10" s="43" t="s">
        <v>167</v>
      </c>
      <c r="AM10" s="46" t="s">
        <v>329</v>
      </c>
      <c r="AN10" s="45">
        <v>1</v>
      </c>
      <c r="AO10" s="45">
        <v>0</v>
      </c>
      <c r="AP10" s="45">
        <v>4</v>
      </c>
      <c r="AQ10" s="45">
        <v>27</v>
      </c>
      <c r="AR10" s="44">
        <v>45269.595833333333</v>
      </c>
      <c r="AS10" s="44">
        <v>45350</v>
      </c>
      <c r="AT10" s="44">
        <v>45224.225810185184</v>
      </c>
      <c r="AU10" s="44">
        <v>45224.225844907407</v>
      </c>
      <c r="AV10" s="40" t="s">
        <v>497</v>
      </c>
      <c r="AW10" s="43" t="s">
        <v>42</v>
      </c>
      <c r="AX10" s="45">
        <v>0</v>
      </c>
      <c r="AY10" s="45">
        <v>1</v>
      </c>
      <c r="AZ10" s="45">
        <v>7</v>
      </c>
    </row>
    <row r="11" spans="1:52" ht="24" x14ac:dyDescent="0.3">
      <c r="A11" s="40" t="s">
        <v>724</v>
      </c>
      <c r="B11" s="41" t="s">
        <v>590</v>
      </c>
      <c r="C11" s="46" t="s">
        <v>598</v>
      </c>
      <c r="D11" s="46" t="s">
        <v>592</v>
      </c>
      <c r="E11" s="46" t="s">
        <v>599</v>
      </c>
      <c r="F11" s="45">
        <v>0</v>
      </c>
      <c r="G11" s="43" t="s">
        <v>172</v>
      </c>
      <c r="H11" s="43" t="s">
        <v>31</v>
      </c>
      <c r="I11" s="43" t="s">
        <v>41</v>
      </c>
      <c r="J11" s="43" t="s">
        <v>166</v>
      </c>
      <c r="K11" s="44">
        <v>45252.190243055556</v>
      </c>
      <c r="L11" s="44">
        <v>45352</v>
      </c>
      <c r="M11" s="44">
        <v>45383</v>
      </c>
      <c r="N11" s="40" t="s">
        <v>659</v>
      </c>
      <c r="O11" s="41" t="s">
        <v>329</v>
      </c>
      <c r="P11" s="46" t="s">
        <v>207</v>
      </c>
      <c r="Q11" s="46" t="s">
        <v>364</v>
      </c>
      <c r="R11" s="46" t="s">
        <v>688</v>
      </c>
      <c r="S11" s="46" t="s">
        <v>707</v>
      </c>
      <c r="T11" s="46" t="s">
        <v>1</v>
      </c>
      <c r="U11" s="46" t="s">
        <v>685</v>
      </c>
      <c r="V11" s="45">
        <v>110</v>
      </c>
      <c r="W11" s="45">
        <v>220</v>
      </c>
      <c r="X11" s="45">
        <v>11</v>
      </c>
      <c r="Y11" s="45">
        <v>226</v>
      </c>
      <c r="Z11" s="45">
        <v>225</v>
      </c>
      <c r="AA11" s="112"/>
      <c r="AB11" s="144"/>
      <c r="AC11" s="64"/>
      <c r="AD11" s="64">
        <v>25</v>
      </c>
      <c r="AE11" s="46"/>
      <c r="AF11" s="44">
        <f t="shared" si="0"/>
        <v>45338</v>
      </c>
      <c r="AG11" s="154" t="s">
        <v>424</v>
      </c>
      <c r="AH11" s="42" t="s">
        <v>598</v>
      </c>
      <c r="AI11" s="45">
        <v>1</v>
      </c>
      <c r="AJ11" s="44">
        <v>45252.190254629626</v>
      </c>
      <c r="AK11" s="56"/>
      <c r="AL11" s="43" t="s">
        <v>167</v>
      </c>
      <c r="AM11" s="46" t="s">
        <v>329</v>
      </c>
      <c r="AN11" s="45">
        <v>1</v>
      </c>
      <c r="AO11" s="45">
        <v>0</v>
      </c>
      <c r="AP11" s="45">
        <v>4</v>
      </c>
      <c r="AQ11" s="45">
        <v>27</v>
      </c>
      <c r="AR11" s="44">
        <v>45269.595833333333</v>
      </c>
      <c r="AS11" s="44">
        <v>45379</v>
      </c>
      <c r="AT11" s="44">
        <v>45252.19023148148</v>
      </c>
      <c r="AU11" s="44">
        <v>45252.190266203703</v>
      </c>
      <c r="AV11" s="40" t="s">
        <v>524</v>
      </c>
      <c r="AW11" s="43" t="s">
        <v>42</v>
      </c>
      <c r="AX11" s="45">
        <v>0</v>
      </c>
      <c r="AY11" s="45">
        <v>1</v>
      </c>
      <c r="AZ11" s="45">
        <v>7</v>
      </c>
    </row>
    <row r="12" spans="1:52" ht="24" x14ac:dyDescent="0.3">
      <c r="A12" s="40" t="s">
        <v>725</v>
      </c>
      <c r="B12" s="41" t="s">
        <v>590</v>
      </c>
      <c r="C12" s="46" t="s">
        <v>600</v>
      </c>
      <c r="D12" s="46" t="s">
        <v>592</v>
      </c>
      <c r="E12" s="46" t="s">
        <v>601</v>
      </c>
      <c r="F12" s="45">
        <v>0</v>
      </c>
      <c r="G12" s="43" t="s">
        <v>172</v>
      </c>
      <c r="H12" s="43" t="s">
        <v>31</v>
      </c>
      <c r="I12" s="43" t="s">
        <v>41</v>
      </c>
      <c r="J12" s="43" t="s">
        <v>169</v>
      </c>
      <c r="K12" s="44">
        <v>45252.19027777778</v>
      </c>
      <c r="L12" s="44">
        <v>45352</v>
      </c>
      <c r="M12" s="44">
        <v>45383</v>
      </c>
      <c r="N12" s="40" t="s">
        <v>659</v>
      </c>
      <c r="O12" s="41" t="s">
        <v>329</v>
      </c>
      <c r="P12" s="46" t="s">
        <v>207</v>
      </c>
      <c r="Q12" s="46" t="s">
        <v>364</v>
      </c>
      <c r="R12" s="46" t="s">
        <v>688</v>
      </c>
      <c r="S12" s="46" t="s">
        <v>707</v>
      </c>
      <c r="T12" s="46" t="s">
        <v>1</v>
      </c>
      <c r="U12" s="46" t="s">
        <v>685</v>
      </c>
      <c r="V12" s="45">
        <v>110</v>
      </c>
      <c r="W12" s="45">
        <v>220</v>
      </c>
      <c r="X12" s="45">
        <v>11</v>
      </c>
      <c r="Y12" s="45">
        <v>226</v>
      </c>
      <c r="Z12" s="45">
        <v>225</v>
      </c>
      <c r="AA12" s="112"/>
      <c r="AB12" s="144"/>
      <c r="AC12" s="64"/>
      <c r="AD12" s="64">
        <v>25</v>
      </c>
      <c r="AE12" s="46"/>
      <c r="AF12" s="44">
        <f t="shared" si="0"/>
        <v>45338</v>
      </c>
      <c r="AG12" s="154" t="s">
        <v>424</v>
      </c>
      <c r="AH12" s="42" t="s">
        <v>600</v>
      </c>
      <c r="AI12" s="45">
        <v>1</v>
      </c>
      <c r="AJ12" s="44">
        <v>45252.190300925926</v>
      </c>
      <c r="AK12" s="56"/>
      <c r="AL12" s="43" t="s">
        <v>167</v>
      </c>
      <c r="AM12" s="46" t="s">
        <v>329</v>
      </c>
      <c r="AN12" s="45">
        <v>1</v>
      </c>
      <c r="AO12" s="45">
        <v>0</v>
      </c>
      <c r="AP12" s="45">
        <v>4</v>
      </c>
      <c r="AQ12" s="45">
        <v>27</v>
      </c>
      <c r="AR12" s="44">
        <v>45269.595833333333</v>
      </c>
      <c r="AS12" s="44">
        <v>45379</v>
      </c>
      <c r="AT12" s="44">
        <v>45252.190266203703</v>
      </c>
      <c r="AU12" s="44">
        <v>45252.190300925926</v>
      </c>
      <c r="AV12" s="40" t="s">
        <v>523</v>
      </c>
      <c r="AW12" s="43" t="s">
        <v>42</v>
      </c>
      <c r="AX12" s="45">
        <v>0</v>
      </c>
      <c r="AY12" s="45">
        <v>1</v>
      </c>
      <c r="AZ12" s="45">
        <v>7</v>
      </c>
    </row>
    <row r="13" spans="1:52" ht="24" x14ac:dyDescent="0.3">
      <c r="A13" s="95" t="s">
        <v>726</v>
      </c>
      <c r="B13" s="96" t="s">
        <v>590</v>
      </c>
      <c r="C13" s="99" t="s">
        <v>602</v>
      </c>
      <c r="D13" s="99" t="s">
        <v>592</v>
      </c>
      <c r="E13" s="99" t="s">
        <v>603</v>
      </c>
      <c r="F13" s="97">
        <v>0</v>
      </c>
      <c r="G13" s="98" t="s">
        <v>172</v>
      </c>
      <c r="H13" s="98" t="s">
        <v>31</v>
      </c>
      <c r="I13" s="98" t="s">
        <v>41</v>
      </c>
      <c r="J13" s="98" t="s">
        <v>166</v>
      </c>
      <c r="K13" s="101">
        <v>45252.190324074072</v>
      </c>
      <c r="L13" s="101">
        <v>45352</v>
      </c>
      <c r="M13" s="101">
        <v>45383</v>
      </c>
      <c r="N13" s="95" t="s">
        <v>659</v>
      </c>
      <c r="O13" s="96" t="s">
        <v>329</v>
      </c>
      <c r="P13" s="99" t="s">
        <v>207</v>
      </c>
      <c r="Q13" s="99" t="s">
        <v>364</v>
      </c>
      <c r="R13" s="99" t="s">
        <v>688</v>
      </c>
      <c r="S13" s="99" t="s">
        <v>707</v>
      </c>
      <c r="T13" s="99" t="s">
        <v>1</v>
      </c>
      <c r="U13" s="99" t="s">
        <v>685</v>
      </c>
      <c r="V13" s="97">
        <v>110</v>
      </c>
      <c r="W13" s="97">
        <v>220</v>
      </c>
      <c r="X13" s="97">
        <v>11</v>
      </c>
      <c r="Y13" s="97">
        <v>226</v>
      </c>
      <c r="Z13" s="97">
        <v>225</v>
      </c>
      <c r="AA13" s="113"/>
      <c r="AB13" s="145"/>
      <c r="AC13" s="110"/>
      <c r="AD13" s="110">
        <v>25</v>
      </c>
      <c r="AE13" s="99"/>
      <c r="AF13" s="101">
        <f t="shared" si="0"/>
        <v>45338</v>
      </c>
      <c r="AG13" s="153" t="s">
        <v>424</v>
      </c>
      <c r="AH13" s="102" t="s">
        <v>602</v>
      </c>
      <c r="AI13" s="97">
        <v>1</v>
      </c>
      <c r="AJ13" s="101">
        <v>45252.190347222226</v>
      </c>
      <c r="AK13" s="100"/>
      <c r="AL13" s="98" t="s">
        <v>167</v>
      </c>
      <c r="AM13" s="99" t="s">
        <v>329</v>
      </c>
      <c r="AN13" s="97">
        <v>1</v>
      </c>
      <c r="AO13" s="97">
        <v>0</v>
      </c>
      <c r="AP13" s="97">
        <v>4</v>
      </c>
      <c r="AQ13" s="97">
        <v>27</v>
      </c>
      <c r="AR13" s="101">
        <v>45269.595833333333</v>
      </c>
      <c r="AS13" s="101">
        <v>45379</v>
      </c>
      <c r="AT13" s="101">
        <v>45252.190312500003</v>
      </c>
      <c r="AU13" s="101">
        <v>45252.190347222226</v>
      </c>
      <c r="AV13" s="95" t="s">
        <v>522</v>
      </c>
      <c r="AW13" s="98" t="s">
        <v>42</v>
      </c>
      <c r="AX13" s="97">
        <v>0</v>
      </c>
      <c r="AY13" s="97">
        <v>1</v>
      </c>
      <c r="AZ13" s="97">
        <v>7</v>
      </c>
    </row>
    <row r="14" spans="1:52" ht="24" x14ac:dyDescent="0.3">
      <c r="A14" s="103" t="s">
        <v>723</v>
      </c>
      <c r="B14" s="104" t="s">
        <v>590</v>
      </c>
      <c r="C14" s="107" t="s">
        <v>596</v>
      </c>
      <c r="D14" s="107" t="s">
        <v>592</v>
      </c>
      <c r="E14" s="107" t="s">
        <v>597</v>
      </c>
      <c r="F14" s="105">
        <v>0</v>
      </c>
      <c r="G14" s="106" t="s">
        <v>172</v>
      </c>
      <c r="H14" s="106" t="s">
        <v>31</v>
      </c>
      <c r="I14" s="106" t="s">
        <v>41</v>
      </c>
      <c r="J14" s="106" t="s">
        <v>166</v>
      </c>
      <c r="K14" s="108">
        <v>45224.225821759261</v>
      </c>
      <c r="L14" s="108">
        <v>45323</v>
      </c>
      <c r="M14" s="108">
        <v>45352</v>
      </c>
      <c r="N14" s="103" t="s">
        <v>660</v>
      </c>
      <c r="O14" s="104" t="s">
        <v>329</v>
      </c>
      <c r="P14" s="107" t="s">
        <v>92</v>
      </c>
      <c r="Q14" s="107" t="s">
        <v>364</v>
      </c>
      <c r="R14" s="107" t="s">
        <v>689</v>
      </c>
      <c r="S14" s="107" t="s">
        <v>708</v>
      </c>
      <c r="T14" s="107" t="s">
        <v>1</v>
      </c>
      <c r="U14" s="107" t="s">
        <v>686</v>
      </c>
      <c r="V14" s="105">
        <v>220</v>
      </c>
      <c r="W14" s="105">
        <v>40</v>
      </c>
      <c r="X14" s="105">
        <v>11</v>
      </c>
      <c r="Y14" s="105">
        <v>322</v>
      </c>
      <c r="Z14" s="105">
        <v>311</v>
      </c>
      <c r="AA14" s="121"/>
      <c r="AB14" s="146"/>
      <c r="AC14" s="122"/>
      <c r="AD14" s="122">
        <v>31</v>
      </c>
      <c r="AE14" s="107"/>
      <c r="AF14" s="108">
        <f t="shared" si="0"/>
        <v>45307</v>
      </c>
      <c r="AG14" s="155" t="s">
        <v>424</v>
      </c>
      <c r="AH14" s="109" t="s">
        <v>596</v>
      </c>
      <c r="AI14" s="105">
        <v>1</v>
      </c>
      <c r="AJ14" s="108">
        <v>45224.225844907407</v>
      </c>
      <c r="AK14" s="120"/>
      <c r="AL14" s="106" t="s">
        <v>167</v>
      </c>
      <c r="AM14" s="107" t="s">
        <v>329</v>
      </c>
      <c r="AN14" s="105">
        <v>1</v>
      </c>
      <c r="AO14" s="105">
        <v>0</v>
      </c>
      <c r="AP14" s="105">
        <v>29</v>
      </c>
      <c r="AQ14" s="105">
        <v>21</v>
      </c>
      <c r="AR14" s="108">
        <v>45280.977083333331</v>
      </c>
      <c r="AS14" s="108">
        <v>45350</v>
      </c>
      <c r="AT14" s="108">
        <v>45224.225810185184</v>
      </c>
      <c r="AU14" s="108">
        <v>45224.225844907407</v>
      </c>
      <c r="AV14" s="103" t="s">
        <v>497</v>
      </c>
      <c r="AW14" s="106" t="s">
        <v>42</v>
      </c>
      <c r="AX14" s="105">
        <v>0</v>
      </c>
      <c r="AY14" s="105">
        <v>0</v>
      </c>
      <c r="AZ14" s="105">
        <v>3</v>
      </c>
    </row>
    <row r="15" spans="1:52" ht="24" x14ac:dyDescent="0.3">
      <c r="A15" s="40" t="s">
        <v>722</v>
      </c>
      <c r="B15" s="41" t="s">
        <v>590</v>
      </c>
      <c r="C15" s="46" t="s">
        <v>594</v>
      </c>
      <c r="D15" s="46" t="s">
        <v>592</v>
      </c>
      <c r="E15" s="46" t="s">
        <v>595</v>
      </c>
      <c r="F15" s="45">
        <v>0</v>
      </c>
      <c r="G15" s="43" t="s">
        <v>172</v>
      </c>
      <c r="H15" s="43" t="s">
        <v>31</v>
      </c>
      <c r="I15" s="43" t="s">
        <v>41</v>
      </c>
      <c r="J15" s="43" t="s">
        <v>166</v>
      </c>
      <c r="K15" s="44">
        <v>45224.225902777776</v>
      </c>
      <c r="L15" s="44">
        <v>45323</v>
      </c>
      <c r="M15" s="44">
        <v>45352</v>
      </c>
      <c r="N15" s="40" t="s">
        <v>660</v>
      </c>
      <c r="O15" s="41" t="s">
        <v>329</v>
      </c>
      <c r="P15" s="46" t="s">
        <v>92</v>
      </c>
      <c r="Q15" s="46" t="s">
        <v>364</v>
      </c>
      <c r="R15" s="46" t="s">
        <v>689</v>
      </c>
      <c r="S15" s="46" t="s">
        <v>708</v>
      </c>
      <c r="T15" s="46" t="s">
        <v>1</v>
      </c>
      <c r="U15" s="46" t="s">
        <v>686</v>
      </c>
      <c r="V15" s="45">
        <v>220</v>
      </c>
      <c r="W15" s="45">
        <v>40</v>
      </c>
      <c r="X15" s="45">
        <v>11</v>
      </c>
      <c r="Y15" s="45">
        <v>322</v>
      </c>
      <c r="Z15" s="45">
        <v>311</v>
      </c>
      <c r="AA15" s="112"/>
      <c r="AB15" s="144"/>
      <c r="AC15" s="64"/>
      <c r="AD15" s="64">
        <v>31</v>
      </c>
      <c r="AE15" s="46"/>
      <c r="AF15" s="44">
        <f t="shared" si="0"/>
        <v>45307</v>
      </c>
      <c r="AG15" s="154" t="s">
        <v>424</v>
      </c>
      <c r="AH15" s="42" t="s">
        <v>594</v>
      </c>
      <c r="AI15" s="45">
        <v>1</v>
      </c>
      <c r="AJ15" s="44">
        <v>45224.225925925923</v>
      </c>
      <c r="AK15" s="56"/>
      <c r="AL15" s="43" t="s">
        <v>167</v>
      </c>
      <c r="AM15" s="46" t="s">
        <v>329</v>
      </c>
      <c r="AN15" s="45">
        <v>1</v>
      </c>
      <c r="AO15" s="45">
        <v>0</v>
      </c>
      <c r="AP15" s="45">
        <v>29</v>
      </c>
      <c r="AQ15" s="45">
        <v>21</v>
      </c>
      <c r="AR15" s="44">
        <v>45280.977083333331</v>
      </c>
      <c r="AS15" s="44">
        <v>45350</v>
      </c>
      <c r="AT15" s="44">
        <v>45224.225891203707</v>
      </c>
      <c r="AU15" s="44">
        <v>45224.225925925923</v>
      </c>
      <c r="AV15" s="40" t="s">
        <v>499</v>
      </c>
      <c r="AW15" s="43" t="s">
        <v>42</v>
      </c>
      <c r="AX15" s="45">
        <v>0</v>
      </c>
      <c r="AY15" s="45">
        <v>0</v>
      </c>
      <c r="AZ15" s="45">
        <v>3</v>
      </c>
    </row>
    <row r="16" spans="1:52" ht="24" x14ac:dyDescent="0.3">
      <c r="A16" s="40" t="s">
        <v>721</v>
      </c>
      <c r="B16" s="41" t="s">
        <v>590</v>
      </c>
      <c r="C16" s="46" t="s">
        <v>591</v>
      </c>
      <c r="D16" s="46" t="s">
        <v>592</v>
      </c>
      <c r="E16" s="46" t="s">
        <v>593</v>
      </c>
      <c r="F16" s="45">
        <v>0</v>
      </c>
      <c r="G16" s="43" t="s">
        <v>172</v>
      </c>
      <c r="H16" s="43" t="s">
        <v>31</v>
      </c>
      <c r="I16" s="43" t="s">
        <v>41</v>
      </c>
      <c r="J16" s="43" t="s">
        <v>166</v>
      </c>
      <c r="K16" s="44">
        <v>45224.225868055553</v>
      </c>
      <c r="L16" s="44">
        <v>45323</v>
      </c>
      <c r="M16" s="44">
        <v>45352</v>
      </c>
      <c r="N16" s="40" t="s">
        <v>660</v>
      </c>
      <c r="O16" s="41" t="s">
        <v>329</v>
      </c>
      <c r="P16" s="46" t="s">
        <v>92</v>
      </c>
      <c r="Q16" s="46" t="s">
        <v>364</v>
      </c>
      <c r="R16" s="46" t="s">
        <v>689</v>
      </c>
      <c r="S16" s="46" t="s">
        <v>708</v>
      </c>
      <c r="T16" s="46" t="s">
        <v>1</v>
      </c>
      <c r="U16" s="46" t="s">
        <v>686</v>
      </c>
      <c r="V16" s="45">
        <v>220</v>
      </c>
      <c r="W16" s="45">
        <v>40</v>
      </c>
      <c r="X16" s="45">
        <v>11</v>
      </c>
      <c r="Y16" s="45">
        <v>322</v>
      </c>
      <c r="Z16" s="45">
        <v>311</v>
      </c>
      <c r="AA16" s="112"/>
      <c r="AB16" s="144"/>
      <c r="AC16" s="64"/>
      <c r="AD16" s="64">
        <v>31</v>
      </c>
      <c r="AE16" s="46"/>
      <c r="AF16" s="44">
        <f t="shared" si="0"/>
        <v>45307</v>
      </c>
      <c r="AG16" s="154" t="s">
        <v>424</v>
      </c>
      <c r="AH16" s="42" t="s">
        <v>591</v>
      </c>
      <c r="AI16" s="45">
        <v>1</v>
      </c>
      <c r="AJ16" s="44">
        <v>45224.225891203707</v>
      </c>
      <c r="AK16" s="56"/>
      <c r="AL16" s="43" t="s">
        <v>167</v>
      </c>
      <c r="AM16" s="46" t="s">
        <v>329</v>
      </c>
      <c r="AN16" s="45">
        <v>1</v>
      </c>
      <c r="AO16" s="45">
        <v>0</v>
      </c>
      <c r="AP16" s="45">
        <v>29</v>
      </c>
      <c r="AQ16" s="45">
        <v>21</v>
      </c>
      <c r="AR16" s="44">
        <v>45280.977083333331</v>
      </c>
      <c r="AS16" s="44">
        <v>45350</v>
      </c>
      <c r="AT16" s="44">
        <v>45224.225856481484</v>
      </c>
      <c r="AU16" s="44">
        <v>45224.225891203707</v>
      </c>
      <c r="AV16" s="40" t="s">
        <v>498</v>
      </c>
      <c r="AW16" s="43" t="s">
        <v>42</v>
      </c>
      <c r="AX16" s="45">
        <v>0</v>
      </c>
      <c r="AY16" s="45">
        <v>0</v>
      </c>
      <c r="AZ16" s="45">
        <v>3</v>
      </c>
    </row>
    <row r="17" spans="1:52" ht="24" x14ac:dyDescent="0.3">
      <c r="A17" s="40" t="s">
        <v>725</v>
      </c>
      <c r="B17" s="41" t="s">
        <v>590</v>
      </c>
      <c r="C17" s="46" t="s">
        <v>600</v>
      </c>
      <c r="D17" s="46" t="s">
        <v>592</v>
      </c>
      <c r="E17" s="46" t="s">
        <v>601</v>
      </c>
      <c r="F17" s="45">
        <v>0</v>
      </c>
      <c r="G17" s="43" t="s">
        <v>172</v>
      </c>
      <c r="H17" s="43" t="s">
        <v>31</v>
      </c>
      <c r="I17" s="43" t="s">
        <v>41</v>
      </c>
      <c r="J17" s="43" t="s">
        <v>169</v>
      </c>
      <c r="K17" s="44">
        <v>45252.19027777778</v>
      </c>
      <c r="L17" s="44">
        <v>45352</v>
      </c>
      <c r="M17" s="44">
        <v>45383</v>
      </c>
      <c r="N17" s="40" t="s">
        <v>660</v>
      </c>
      <c r="O17" s="41" t="s">
        <v>329</v>
      </c>
      <c r="P17" s="46" t="s">
        <v>92</v>
      </c>
      <c r="Q17" s="46" t="s">
        <v>364</v>
      </c>
      <c r="R17" s="46" t="s">
        <v>689</v>
      </c>
      <c r="S17" s="46" t="s">
        <v>708</v>
      </c>
      <c r="T17" s="46" t="s">
        <v>1</v>
      </c>
      <c r="U17" s="46" t="s">
        <v>686</v>
      </c>
      <c r="V17" s="45">
        <v>220</v>
      </c>
      <c r="W17" s="45">
        <v>40</v>
      </c>
      <c r="X17" s="45">
        <v>11</v>
      </c>
      <c r="Y17" s="45">
        <v>322</v>
      </c>
      <c r="Z17" s="45">
        <v>311</v>
      </c>
      <c r="AA17" s="112"/>
      <c r="AB17" s="144"/>
      <c r="AC17" s="64"/>
      <c r="AD17" s="64">
        <v>31</v>
      </c>
      <c r="AE17" s="46"/>
      <c r="AF17" s="44">
        <f t="shared" si="0"/>
        <v>45338</v>
      </c>
      <c r="AG17" s="154" t="s">
        <v>424</v>
      </c>
      <c r="AH17" s="42" t="s">
        <v>600</v>
      </c>
      <c r="AI17" s="45">
        <v>1</v>
      </c>
      <c r="AJ17" s="44">
        <v>45252.190300925926</v>
      </c>
      <c r="AK17" s="56"/>
      <c r="AL17" s="43" t="s">
        <v>167</v>
      </c>
      <c r="AM17" s="46" t="s">
        <v>329</v>
      </c>
      <c r="AN17" s="45">
        <v>1</v>
      </c>
      <c r="AO17" s="45">
        <v>0</v>
      </c>
      <c r="AP17" s="45">
        <v>29</v>
      </c>
      <c r="AQ17" s="45">
        <v>21</v>
      </c>
      <c r="AR17" s="44">
        <v>45280.977083333331</v>
      </c>
      <c r="AS17" s="44">
        <v>45379</v>
      </c>
      <c r="AT17" s="44">
        <v>45252.190266203703</v>
      </c>
      <c r="AU17" s="44">
        <v>45252.190300925926</v>
      </c>
      <c r="AV17" s="40" t="s">
        <v>523</v>
      </c>
      <c r="AW17" s="43" t="s">
        <v>42</v>
      </c>
      <c r="AX17" s="45">
        <v>0</v>
      </c>
      <c r="AY17" s="45">
        <v>0</v>
      </c>
      <c r="AZ17" s="45">
        <v>3</v>
      </c>
    </row>
    <row r="18" spans="1:52" ht="24" x14ac:dyDescent="0.3">
      <c r="A18" s="40" t="s">
        <v>726</v>
      </c>
      <c r="B18" s="41" t="s">
        <v>590</v>
      </c>
      <c r="C18" s="46" t="s">
        <v>602</v>
      </c>
      <c r="D18" s="46" t="s">
        <v>592</v>
      </c>
      <c r="E18" s="46" t="s">
        <v>603</v>
      </c>
      <c r="F18" s="45">
        <v>0</v>
      </c>
      <c r="G18" s="43" t="s">
        <v>172</v>
      </c>
      <c r="H18" s="43" t="s">
        <v>31</v>
      </c>
      <c r="I18" s="43" t="s">
        <v>41</v>
      </c>
      <c r="J18" s="43" t="s">
        <v>166</v>
      </c>
      <c r="K18" s="44">
        <v>45252.190324074072</v>
      </c>
      <c r="L18" s="44">
        <v>45352</v>
      </c>
      <c r="M18" s="44">
        <v>45383</v>
      </c>
      <c r="N18" s="40" t="s">
        <v>660</v>
      </c>
      <c r="O18" s="41" t="s">
        <v>329</v>
      </c>
      <c r="P18" s="46" t="s">
        <v>92</v>
      </c>
      <c r="Q18" s="46" t="s">
        <v>364</v>
      </c>
      <c r="R18" s="46" t="s">
        <v>689</v>
      </c>
      <c r="S18" s="46" t="s">
        <v>708</v>
      </c>
      <c r="T18" s="46" t="s">
        <v>1</v>
      </c>
      <c r="U18" s="46" t="s">
        <v>686</v>
      </c>
      <c r="V18" s="45">
        <v>220</v>
      </c>
      <c r="W18" s="45">
        <v>40</v>
      </c>
      <c r="X18" s="45">
        <v>11</v>
      </c>
      <c r="Y18" s="45">
        <v>322</v>
      </c>
      <c r="Z18" s="45">
        <v>311</v>
      </c>
      <c r="AA18" s="112"/>
      <c r="AB18" s="144"/>
      <c r="AC18" s="64"/>
      <c r="AD18" s="64">
        <v>31</v>
      </c>
      <c r="AE18" s="46"/>
      <c r="AF18" s="44">
        <f t="shared" si="0"/>
        <v>45338</v>
      </c>
      <c r="AG18" s="154" t="s">
        <v>424</v>
      </c>
      <c r="AH18" s="42" t="s">
        <v>602</v>
      </c>
      <c r="AI18" s="45">
        <v>1</v>
      </c>
      <c r="AJ18" s="44">
        <v>45252.190347222226</v>
      </c>
      <c r="AK18" s="56"/>
      <c r="AL18" s="43" t="s">
        <v>167</v>
      </c>
      <c r="AM18" s="46" t="s">
        <v>329</v>
      </c>
      <c r="AN18" s="45">
        <v>1</v>
      </c>
      <c r="AO18" s="45">
        <v>0</v>
      </c>
      <c r="AP18" s="45">
        <v>29</v>
      </c>
      <c r="AQ18" s="45">
        <v>21</v>
      </c>
      <c r="AR18" s="44">
        <v>45280.977083333331</v>
      </c>
      <c r="AS18" s="44">
        <v>45379</v>
      </c>
      <c r="AT18" s="44">
        <v>45252.190312500003</v>
      </c>
      <c r="AU18" s="44">
        <v>45252.190347222226</v>
      </c>
      <c r="AV18" s="40" t="s">
        <v>522</v>
      </c>
      <c r="AW18" s="43" t="s">
        <v>42</v>
      </c>
      <c r="AX18" s="45">
        <v>0</v>
      </c>
      <c r="AY18" s="45">
        <v>0</v>
      </c>
      <c r="AZ18" s="45">
        <v>3</v>
      </c>
    </row>
    <row r="19" spans="1:52" ht="24" x14ac:dyDescent="0.3">
      <c r="A19" s="95" t="s">
        <v>724</v>
      </c>
      <c r="B19" s="96" t="s">
        <v>590</v>
      </c>
      <c r="C19" s="99" t="s">
        <v>598</v>
      </c>
      <c r="D19" s="99" t="s">
        <v>592</v>
      </c>
      <c r="E19" s="99" t="s">
        <v>599</v>
      </c>
      <c r="F19" s="97">
        <v>0</v>
      </c>
      <c r="G19" s="98" t="s">
        <v>172</v>
      </c>
      <c r="H19" s="98" t="s">
        <v>31</v>
      </c>
      <c r="I19" s="98" t="s">
        <v>41</v>
      </c>
      <c r="J19" s="98" t="s">
        <v>166</v>
      </c>
      <c r="K19" s="101">
        <v>45252.190243055556</v>
      </c>
      <c r="L19" s="101">
        <v>45352</v>
      </c>
      <c r="M19" s="101">
        <v>45383</v>
      </c>
      <c r="N19" s="95" t="s">
        <v>660</v>
      </c>
      <c r="O19" s="96" t="s">
        <v>329</v>
      </c>
      <c r="P19" s="99" t="s">
        <v>92</v>
      </c>
      <c r="Q19" s="99" t="s">
        <v>364</v>
      </c>
      <c r="R19" s="99" t="s">
        <v>689</v>
      </c>
      <c r="S19" s="99" t="s">
        <v>708</v>
      </c>
      <c r="T19" s="99" t="s">
        <v>1</v>
      </c>
      <c r="U19" s="99" t="s">
        <v>686</v>
      </c>
      <c r="V19" s="97">
        <v>220</v>
      </c>
      <c r="W19" s="97">
        <v>40</v>
      </c>
      <c r="X19" s="97">
        <v>11</v>
      </c>
      <c r="Y19" s="97">
        <v>322</v>
      </c>
      <c r="Z19" s="97">
        <v>311</v>
      </c>
      <c r="AA19" s="113"/>
      <c r="AB19" s="145"/>
      <c r="AC19" s="110"/>
      <c r="AD19" s="110">
        <v>31</v>
      </c>
      <c r="AE19" s="99"/>
      <c r="AF19" s="101">
        <f t="shared" si="0"/>
        <v>45338</v>
      </c>
      <c r="AG19" s="153" t="s">
        <v>424</v>
      </c>
      <c r="AH19" s="102" t="s">
        <v>598</v>
      </c>
      <c r="AI19" s="97">
        <v>1</v>
      </c>
      <c r="AJ19" s="101">
        <v>45252.190254629626</v>
      </c>
      <c r="AK19" s="100"/>
      <c r="AL19" s="98" t="s">
        <v>167</v>
      </c>
      <c r="AM19" s="99" t="s">
        <v>329</v>
      </c>
      <c r="AN19" s="97">
        <v>1</v>
      </c>
      <c r="AO19" s="97">
        <v>0</v>
      </c>
      <c r="AP19" s="97">
        <v>29</v>
      </c>
      <c r="AQ19" s="97">
        <v>21</v>
      </c>
      <c r="AR19" s="101">
        <v>45280.977083333331</v>
      </c>
      <c r="AS19" s="101">
        <v>45379</v>
      </c>
      <c r="AT19" s="101">
        <v>45252.19023148148</v>
      </c>
      <c r="AU19" s="101">
        <v>45252.190266203703</v>
      </c>
      <c r="AV19" s="95" t="s">
        <v>524</v>
      </c>
      <c r="AW19" s="98" t="s">
        <v>42</v>
      </c>
      <c r="AX19" s="97">
        <v>0</v>
      </c>
      <c r="AY19" s="97">
        <v>0</v>
      </c>
      <c r="AZ19" s="97">
        <v>3</v>
      </c>
    </row>
    <row r="20" spans="1:52" ht="60" x14ac:dyDescent="0.3">
      <c r="A20" s="103" t="s">
        <v>727</v>
      </c>
      <c r="B20" s="104" t="s">
        <v>604</v>
      </c>
      <c r="C20" s="107" t="s">
        <v>605</v>
      </c>
      <c r="D20" s="107" t="s">
        <v>606</v>
      </c>
      <c r="E20" s="107" t="s">
        <v>521</v>
      </c>
      <c r="F20" s="105">
        <v>0</v>
      </c>
      <c r="G20" s="106" t="s">
        <v>172</v>
      </c>
      <c r="H20" s="106" t="s">
        <v>32</v>
      </c>
      <c r="I20" s="106" t="s">
        <v>41</v>
      </c>
      <c r="J20" s="106" t="s">
        <v>166</v>
      </c>
      <c r="K20" s="108">
        <v>45247.79614583333</v>
      </c>
      <c r="L20" s="108">
        <v>45246.80841435185</v>
      </c>
      <c r="M20" s="108">
        <v>45276.80841435185</v>
      </c>
      <c r="N20" s="103" t="s">
        <v>661</v>
      </c>
      <c r="O20" s="104" t="s">
        <v>329</v>
      </c>
      <c r="P20" s="107" t="s">
        <v>93</v>
      </c>
      <c r="Q20" s="107" t="s">
        <v>364</v>
      </c>
      <c r="R20" s="107" t="s">
        <v>690</v>
      </c>
      <c r="S20" s="107" t="s">
        <v>709</v>
      </c>
      <c r="T20" s="107" t="s">
        <v>1</v>
      </c>
      <c r="U20" s="107" t="s">
        <v>686</v>
      </c>
      <c r="V20" s="105">
        <v>110</v>
      </c>
      <c r="W20" s="105">
        <v>40</v>
      </c>
      <c r="X20" s="105">
        <v>22</v>
      </c>
      <c r="Y20" s="105">
        <v>228</v>
      </c>
      <c r="Z20" s="105">
        <v>226</v>
      </c>
      <c r="AA20" s="121"/>
      <c r="AB20" s="146"/>
      <c r="AC20" s="122"/>
      <c r="AD20" s="122">
        <v>27</v>
      </c>
      <c r="AE20" s="107"/>
      <c r="AF20" s="108">
        <f t="shared" si="0"/>
        <v>45231.80841435185</v>
      </c>
      <c r="AG20" s="155" t="s">
        <v>424</v>
      </c>
      <c r="AH20" s="109" t="s">
        <v>605</v>
      </c>
      <c r="AI20" s="105">
        <v>0</v>
      </c>
      <c r="AJ20" s="108">
        <v>45247.79614583333</v>
      </c>
      <c r="AK20" s="120"/>
      <c r="AL20" s="106" t="s">
        <v>170</v>
      </c>
      <c r="AM20" s="107" t="s">
        <v>329</v>
      </c>
      <c r="AN20" s="105">
        <v>1</v>
      </c>
      <c r="AO20" s="105">
        <v>0</v>
      </c>
      <c r="AP20" s="105">
        <v>20</v>
      </c>
      <c r="AQ20" s="105">
        <v>17</v>
      </c>
      <c r="AR20" s="108">
        <v>45275.774305555555</v>
      </c>
      <c r="AS20" s="108">
        <v>45246.80841435185</v>
      </c>
      <c r="AT20" s="108">
        <v>45246.80841435185</v>
      </c>
      <c r="AU20" s="108">
        <v>45247.79614583333</v>
      </c>
      <c r="AV20" s="103" t="s">
        <v>504</v>
      </c>
      <c r="AW20" s="106" t="s">
        <v>42</v>
      </c>
      <c r="AX20" s="105">
        <v>0</v>
      </c>
      <c r="AY20" s="105">
        <v>0</v>
      </c>
      <c r="AZ20" s="105">
        <v>8</v>
      </c>
    </row>
    <row r="21" spans="1:52" ht="24" x14ac:dyDescent="0.3">
      <c r="A21" s="95" t="s">
        <v>728</v>
      </c>
      <c r="B21" s="96" t="s">
        <v>590</v>
      </c>
      <c r="C21" s="99" t="s">
        <v>607</v>
      </c>
      <c r="D21" s="99" t="s">
        <v>592</v>
      </c>
      <c r="E21" s="99" t="s">
        <v>608</v>
      </c>
      <c r="F21" s="97">
        <v>0</v>
      </c>
      <c r="G21" s="98" t="s">
        <v>168</v>
      </c>
      <c r="H21" s="98" t="s">
        <v>31</v>
      </c>
      <c r="I21" s="98" t="s">
        <v>41</v>
      </c>
      <c r="J21" s="98" t="s">
        <v>166</v>
      </c>
      <c r="K21" s="101">
        <v>45224.22619212963</v>
      </c>
      <c r="L21" s="101">
        <v>45323</v>
      </c>
      <c r="M21" s="101">
        <v>45352</v>
      </c>
      <c r="N21" s="95" t="s">
        <v>661</v>
      </c>
      <c r="O21" s="96" t="s">
        <v>329</v>
      </c>
      <c r="P21" s="99" t="s">
        <v>93</v>
      </c>
      <c r="Q21" s="99" t="s">
        <v>364</v>
      </c>
      <c r="R21" s="99" t="s">
        <v>690</v>
      </c>
      <c r="S21" s="99" t="s">
        <v>709</v>
      </c>
      <c r="T21" s="99" t="s">
        <v>1</v>
      </c>
      <c r="U21" s="99" t="s">
        <v>686</v>
      </c>
      <c r="V21" s="97">
        <v>110</v>
      </c>
      <c r="W21" s="97">
        <v>40</v>
      </c>
      <c r="X21" s="97">
        <v>11</v>
      </c>
      <c r="Y21" s="97">
        <v>228</v>
      </c>
      <c r="Z21" s="97">
        <v>227</v>
      </c>
      <c r="AA21" s="113"/>
      <c r="AB21" s="145"/>
      <c r="AC21" s="110"/>
      <c r="AD21" s="110">
        <v>27</v>
      </c>
      <c r="AE21" s="99"/>
      <c r="AF21" s="101">
        <f t="shared" si="0"/>
        <v>45307</v>
      </c>
      <c r="AG21" s="153" t="s">
        <v>424</v>
      </c>
      <c r="AH21" s="102" t="s">
        <v>607</v>
      </c>
      <c r="AI21" s="97">
        <v>0</v>
      </c>
      <c r="AJ21" s="101">
        <v>45224.226203703707</v>
      </c>
      <c r="AK21" s="100"/>
      <c r="AL21" s="98" t="s">
        <v>167</v>
      </c>
      <c r="AM21" s="99" t="s">
        <v>329</v>
      </c>
      <c r="AN21" s="97">
        <v>1</v>
      </c>
      <c r="AO21" s="97">
        <v>0</v>
      </c>
      <c r="AP21" s="97">
        <v>20</v>
      </c>
      <c r="AQ21" s="97">
        <v>17</v>
      </c>
      <c r="AR21" s="101">
        <v>45275.774305555555</v>
      </c>
      <c r="AS21" s="101">
        <v>45350</v>
      </c>
      <c r="AT21" s="101">
        <v>45224.226180555554</v>
      </c>
      <c r="AU21" s="101">
        <v>45224.226203703707</v>
      </c>
      <c r="AV21" s="95" t="s">
        <v>500</v>
      </c>
      <c r="AW21" s="98" t="s">
        <v>42</v>
      </c>
      <c r="AX21" s="97">
        <v>0</v>
      </c>
      <c r="AY21" s="97">
        <v>0</v>
      </c>
      <c r="AZ21" s="97">
        <v>8</v>
      </c>
    </row>
    <row r="22" spans="1:52" ht="60" x14ac:dyDescent="0.3">
      <c r="A22" s="88" t="s">
        <v>720</v>
      </c>
      <c r="B22" s="89" t="s">
        <v>604</v>
      </c>
      <c r="C22" s="92" t="s">
        <v>609</v>
      </c>
      <c r="D22" s="92" t="s">
        <v>606</v>
      </c>
      <c r="E22" s="92" t="s">
        <v>441</v>
      </c>
      <c r="F22" s="90">
        <v>0</v>
      </c>
      <c r="G22" s="91" t="s">
        <v>171</v>
      </c>
      <c r="H22" s="91" t="s">
        <v>32</v>
      </c>
      <c r="I22" s="91" t="s">
        <v>41</v>
      </c>
      <c r="J22" s="91" t="s">
        <v>360</v>
      </c>
      <c r="K22" s="93">
        <v>44510.820729166669</v>
      </c>
      <c r="L22" s="93">
        <v>44505.704768518517</v>
      </c>
      <c r="M22" s="93">
        <v>44535.704768518517</v>
      </c>
      <c r="N22" s="88" t="s">
        <v>662</v>
      </c>
      <c r="O22" s="89" t="s">
        <v>329</v>
      </c>
      <c r="P22" s="92" t="s">
        <v>208</v>
      </c>
      <c r="Q22" s="92" t="s">
        <v>364</v>
      </c>
      <c r="R22" s="92" t="s">
        <v>691</v>
      </c>
      <c r="S22" s="92" t="s">
        <v>710</v>
      </c>
      <c r="T22" s="92" t="s">
        <v>1</v>
      </c>
      <c r="U22" s="92" t="s">
        <v>686</v>
      </c>
      <c r="V22" s="90">
        <v>110</v>
      </c>
      <c r="W22" s="90">
        <v>220</v>
      </c>
      <c r="X22" s="90">
        <v>3</v>
      </c>
      <c r="Y22" s="90">
        <v>119</v>
      </c>
      <c r="Z22" s="90">
        <v>116</v>
      </c>
      <c r="AA22" s="119"/>
      <c r="AB22" s="118"/>
      <c r="AC22" s="90"/>
      <c r="AD22" s="90">
        <v>16</v>
      </c>
      <c r="AE22" s="92" t="s">
        <v>754</v>
      </c>
      <c r="AF22" s="93">
        <f t="shared" si="0"/>
        <v>44490.704768518517</v>
      </c>
      <c r="AG22" s="152" t="s">
        <v>424</v>
      </c>
      <c r="AH22" s="94" t="s">
        <v>609</v>
      </c>
      <c r="AI22" s="90">
        <v>0</v>
      </c>
      <c r="AJ22" s="93">
        <v>44510.820891203701</v>
      </c>
      <c r="AK22" s="118"/>
      <c r="AL22" s="91" t="s">
        <v>170</v>
      </c>
      <c r="AM22" s="92" t="s">
        <v>329</v>
      </c>
      <c r="AN22" s="90">
        <v>1</v>
      </c>
      <c r="AO22" s="90">
        <v>0</v>
      </c>
      <c r="AP22" s="90">
        <v>3</v>
      </c>
      <c r="AQ22" s="90">
        <v>27</v>
      </c>
      <c r="AR22" s="93">
        <v>45043.54583333333</v>
      </c>
      <c r="AS22" s="93">
        <v>44505.704768518517</v>
      </c>
      <c r="AT22" s="93">
        <v>44505.704768518517</v>
      </c>
      <c r="AU22" s="93">
        <v>44756.793773148151</v>
      </c>
      <c r="AV22" s="88" t="s">
        <v>442</v>
      </c>
      <c r="AW22" s="91" t="s">
        <v>42</v>
      </c>
      <c r="AX22" s="90">
        <v>0</v>
      </c>
      <c r="AY22" s="90">
        <v>0</v>
      </c>
      <c r="AZ22" s="90">
        <v>3</v>
      </c>
    </row>
    <row r="23" spans="1:52" ht="84" x14ac:dyDescent="0.3">
      <c r="A23" s="84" t="s">
        <v>729</v>
      </c>
      <c r="B23" s="18" t="s">
        <v>604</v>
      </c>
      <c r="C23" s="30" t="s">
        <v>610</v>
      </c>
      <c r="D23" s="30" t="s">
        <v>606</v>
      </c>
      <c r="E23" s="30" t="s">
        <v>505</v>
      </c>
      <c r="F23" s="86">
        <v>0</v>
      </c>
      <c r="G23" s="19" t="s">
        <v>171</v>
      </c>
      <c r="H23" s="19" t="s">
        <v>32</v>
      </c>
      <c r="I23" s="19" t="s">
        <v>41</v>
      </c>
      <c r="J23" s="19" t="s">
        <v>166</v>
      </c>
      <c r="K23" s="87">
        <v>45225.689756944441</v>
      </c>
      <c r="L23" s="87">
        <v>45202.740243055552</v>
      </c>
      <c r="M23" s="87">
        <v>45232.740243055552</v>
      </c>
      <c r="N23" s="84" t="s">
        <v>663</v>
      </c>
      <c r="O23" s="18" t="s">
        <v>329</v>
      </c>
      <c r="P23" s="30" t="s">
        <v>209</v>
      </c>
      <c r="Q23" s="30" t="s">
        <v>364</v>
      </c>
      <c r="R23" s="30" t="s">
        <v>692</v>
      </c>
      <c r="S23" s="30" t="s">
        <v>711</v>
      </c>
      <c r="T23" s="30" t="s">
        <v>1</v>
      </c>
      <c r="U23" s="30" t="s">
        <v>686</v>
      </c>
      <c r="V23" s="86">
        <v>110</v>
      </c>
      <c r="W23" s="86">
        <v>220</v>
      </c>
      <c r="X23" s="86">
        <v>3</v>
      </c>
      <c r="Y23" s="86">
        <v>225</v>
      </c>
      <c r="Z23" s="86">
        <v>2222</v>
      </c>
      <c r="AA23" s="117"/>
      <c r="AB23" s="116"/>
      <c r="AC23" s="86"/>
      <c r="AD23" s="86">
        <v>22</v>
      </c>
      <c r="AE23" s="30"/>
      <c r="AF23" s="87">
        <f t="shared" si="0"/>
        <v>45187.740243055552</v>
      </c>
      <c r="AG23" s="150" t="s">
        <v>424</v>
      </c>
      <c r="AH23" s="85" t="s">
        <v>610</v>
      </c>
      <c r="AI23" s="86">
        <v>0</v>
      </c>
      <c r="AJ23" s="87">
        <v>45225.689756944441</v>
      </c>
      <c r="AK23" s="116"/>
      <c r="AL23" s="19" t="s">
        <v>170</v>
      </c>
      <c r="AM23" s="30" t="s">
        <v>329</v>
      </c>
      <c r="AN23" s="86">
        <v>1</v>
      </c>
      <c r="AO23" s="86">
        <v>0</v>
      </c>
      <c r="AP23" s="86">
        <v>5</v>
      </c>
      <c r="AQ23" s="86">
        <v>14</v>
      </c>
      <c r="AR23" s="87">
        <v>45265.533333333333</v>
      </c>
      <c r="AS23" s="87">
        <v>45202.740243055552</v>
      </c>
      <c r="AT23" s="87">
        <v>45202.740243055552</v>
      </c>
      <c r="AU23" s="87">
        <v>45225.689756944441</v>
      </c>
      <c r="AV23" s="84" t="s">
        <v>506</v>
      </c>
      <c r="AW23" s="19" t="s">
        <v>42</v>
      </c>
      <c r="AX23" s="86">
        <v>0</v>
      </c>
      <c r="AY23" s="86">
        <v>0</v>
      </c>
      <c r="AZ23" s="86">
        <v>24</v>
      </c>
    </row>
    <row r="24" spans="1:52" ht="60" x14ac:dyDescent="0.3">
      <c r="A24" s="34" t="s">
        <v>730</v>
      </c>
      <c r="B24" s="35" t="s">
        <v>604</v>
      </c>
      <c r="C24" s="38" t="s">
        <v>611</v>
      </c>
      <c r="D24" s="38" t="s">
        <v>606</v>
      </c>
      <c r="E24" s="38" t="s">
        <v>485</v>
      </c>
      <c r="F24" s="62">
        <v>0</v>
      </c>
      <c r="G24" s="37" t="s">
        <v>172</v>
      </c>
      <c r="H24" s="37" t="s">
        <v>32</v>
      </c>
      <c r="I24" s="37" t="s">
        <v>41</v>
      </c>
      <c r="J24" s="37" t="s">
        <v>166</v>
      </c>
      <c r="K24" s="39">
        <v>45207.549583333333</v>
      </c>
      <c r="L24" s="39">
        <v>45207.437488425923</v>
      </c>
      <c r="M24" s="39">
        <v>45267.437488425923</v>
      </c>
      <c r="N24" s="34" t="s">
        <v>664</v>
      </c>
      <c r="O24" s="35" t="s">
        <v>329</v>
      </c>
      <c r="P24" s="38" t="s">
        <v>210</v>
      </c>
      <c r="Q24" s="38" t="s">
        <v>368</v>
      </c>
      <c r="R24" s="38" t="s">
        <v>693</v>
      </c>
      <c r="S24" s="38" t="s">
        <v>712</v>
      </c>
      <c r="T24" s="38" t="s">
        <v>46</v>
      </c>
      <c r="U24" s="38" t="s">
        <v>686</v>
      </c>
      <c r="V24" s="62">
        <v>224</v>
      </c>
      <c r="W24" s="62">
        <v>48</v>
      </c>
      <c r="X24" s="62">
        <v>224</v>
      </c>
      <c r="Y24" s="62">
        <v>1146</v>
      </c>
      <c r="Z24" s="62">
        <v>112222</v>
      </c>
      <c r="AA24" s="111"/>
      <c r="AB24" s="143"/>
      <c r="AC24" s="63"/>
      <c r="AD24" s="63">
        <v>122</v>
      </c>
      <c r="AE24" s="38"/>
      <c r="AF24" s="39">
        <f t="shared" si="0"/>
        <v>45222.437488425923</v>
      </c>
      <c r="AG24" s="151" t="s">
        <v>424</v>
      </c>
      <c r="AH24" s="36" t="s">
        <v>611</v>
      </c>
      <c r="AI24" s="62">
        <v>0</v>
      </c>
      <c r="AJ24" s="39">
        <v>45207.549583333333</v>
      </c>
      <c r="AK24" s="55"/>
      <c r="AL24" s="37" t="s">
        <v>170</v>
      </c>
      <c r="AM24" s="38" t="s">
        <v>329</v>
      </c>
      <c r="AN24" s="62">
        <v>12</v>
      </c>
      <c r="AO24" s="62">
        <v>0</v>
      </c>
      <c r="AP24" s="62">
        <v>204</v>
      </c>
      <c r="AQ24" s="62">
        <v>12</v>
      </c>
      <c r="AR24" s="39">
        <v>45264.78125</v>
      </c>
      <c r="AS24" s="39">
        <v>45207.437488425923</v>
      </c>
      <c r="AT24" s="39">
        <v>45207.437488425923</v>
      </c>
      <c r="AU24" s="39">
        <v>45207.549583333333</v>
      </c>
      <c r="AV24" s="34" t="s">
        <v>483</v>
      </c>
      <c r="AW24" s="37" t="s">
        <v>42</v>
      </c>
      <c r="AX24" s="62">
        <v>0</v>
      </c>
      <c r="AY24" s="62">
        <v>0</v>
      </c>
      <c r="AZ24" s="62">
        <v>43</v>
      </c>
    </row>
    <row r="25" spans="1:52" ht="24" x14ac:dyDescent="0.3">
      <c r="A25" s="95" t="s">
        <v>731</v>
      </c>
      <c r="B25" s="96" t="s">
        <v>604</v>
      </c>
      <c r="C25" s="99" t="s">
        <v>612</v>
      </c>
      <c r="D25" s="99" t="s">
        <v>613</v>
      </c>
      <c r="E25" s="99" t="s">
        <v>614</v>
      </c>
      <c r="F25" s="97">
        <v>0</v>
      </c>
      <c r="G25" s="98" t="s">
        <v>172</v>
      </c>
      <c r="H25" s="98" t="s">
        <v>31</v>
      </c>
      <c r="I25" s="98" t="s">
        <v>41</v>
      </c>
      <c r="J25" s="98" t="s">
        <v>166</v>
      </c>
      <c r="K25" s="101">
        <v>45259.170543981483</v>
      </c>
      <c r="L25" s="101">
        <v>45352</v>
      </c>
      <c r="M25" s="101">
        <v>45383</v>
      </c>
      <c r="N25" s="95" t="s">
        <v>664</v>
      </c>
      <c r="O25" s="96" t="s">
        <v>329</v>
      </c>
      <c r="P25" s="99" t="s">
        <v>210</v>
      </c>
      <c r="Q25" s="99" t="s">
        <v>368</v>
      </c>
      <c r="R25" s="99" t="s">
        <v>693</v>
      </c>
      <c r="S25" s="99" t="s">
        <v>712</v>
      </c>
      <c r="T25" s="99" t="s">
        <v>46</v>
      </c>
      <c r="U25" s="99" t="s">
        <v>686</v>
      </c>
      <c r="V25" s="97">
        <v>224</v>
      </c>
      <c r="W25" s="97">
        <v>48</v>
      </c>
      <c r="X25" s="97">
        <v>224</v>
      </c>
      <c r="Y25" s="97">
        <v>1146</v>
      </c>
      <c r="Z25" s="97">
        <v>112222</v>
      </c>
      <c r="AA25" s="113"/>
      <c r="AB25" s="145"/>
      <c r="AC25" s="110"/>
      <c r="AD25" s="110">
        <v>122</v>
      </c>
      <c r="AE25" s="99"/>
      <c r="AF25" s="101">
        <f t="shared" si="0"/>
        <v>45338</v>
      </c>
      <c r="AG25" s="153" t="s">
        <v>424</v>
      </c>
      <c r="AH25" s="102" t="s">
        <v>612</v>
      </c>
      <c r="AI25" s="97">
        <v>0</v>
      </c>
      <c r="AJ25" s="101">
        <v>45259.170578703706</v>
      </c>
      <c r="AK25" s="100"/>
      <c r="AL25" s="98" t="s">
        <v>170</v>
      </c>
      <c r="AM25" s="99" t="s">
        <v>329</v>
      </c>
      <c r="AN25" s="97">
        <v>12</v>
      </c>
      <c r="AO25" s="97">
        <v>0</v>
      </c>
      <c r="AP25" s="97">
        <v>204</v>
      </c>
      <c r="AQ25" s="97">
        <v>12</v>
      </c>
      <c r="AR25" s="101">
        <v>45264.78125</v>
      </c>
      <c r="AS25" s="101">
        <v>45381</v>
      </c>
      <c r="AT25" s="101">
        <v>45259.170532407406</v>
      </c>
      <c r="AU25" s="101">
        <v>45259.170578703706</v>
      </c>
      <c r="AV25" s="95" t="s">
        <v>528</v>
      </c>
      <c r="AW25" s="98" t="s">
        <v>42</v>
      </c>
      <c r="AX25" s="97">
        <v>0</v>
      </c>
      <c r="AY25" s="97">
        <v>0</v>
      </c>
      <c r="AZ25" s="97">
        <v>43</v>
      </c>
    </row>
    <row r="26" spans="1:52" x14ac:dyDescent="0.3">
      <c r="A26" s="88" t="s">
        <v>732</v>
      </c>
      <c r="B26" s="89" t="s">
        <v>604</v>
      </c>
      <c r="C26" s="92" t="s">
        <v>615</v>
      </c>
      <c r="D26" s="92" t="s">
        <v>613</v>
      </c>
      <c r="E26" s="92" t="s">
        <v>616</v>
      </c>
      <c r="F26" s="90">
        <v>0</v>
      </c>
      <c r="G26" s="91" t="s">
        <v>171</v>
      </c>
      <c r="H26" s="91" t="s">
        <v>31</v>
      </c>
      <c r="I26" s="91" t="s">
        <v>41</v>
      </c>
      <c r="J26" s="91" t="s">
        <v>166</v>
      </c>
      <c r="K26" s="93">
        <v>45259.187592592592</v>
      </c>
      <c r="L26" s="93">
        <v>45352</v>
      </c>
      <c r="M26" s="93">
        <v>45383</v>
      </c>
      <c r="N26" s="88" t="s">
        <v>665</v>
      </c>
      <c r="O26" s="89" t="s">
        <v>329</v>
      </c>
      <c r="P26" s="92" t="s">
        <v>211</v>
      </c>
      <c r="Q26" s="92" t="s">
        <v>363</v>
      </c>
      <c r="R26" s="92" t="s">
        <v>212</v>
      </c>
      <c r="S26" s="92" t="s">
        <v>212</v>
      </c>
      <c r="T26" s="92" t="s">
        <v>362</v>
      </c>
      <c r="U26" s="92" t="s">
        <v>685</v>
      </c>
      <c r="V26" s="90">
        <v>4</v>
      </c>
      <c r="W26" s="90">
        <v>6</v>
      </c>
      <c r="X26" s="90">
        <v>11</v>
      </c>
      <c r="Y26" s="90">
        <v>6</v>
      </c>
      <c r="Z26" s="90">
        <v>5</v>
      </c>
      <c r="AA26" s="119"/>
      <c r="AB26" s="118"/>
      <c r="AC26" s="90"/>
      <c r="AD26" s="90">
        <v>5</v>
      </c>
      <c r="AE26" s="92"/>
      <c r="AF26" s="93">
        <f t="shared" si="0"/>
        <v>45338</v>
      </c>
      <c r="AG26" s="152" t="s">
        <v>424</v>
      </c>
      <c r="AH26" s="94" t="s">
        <v>615</v>
      </c>
      <c r="AI26" s="90">
        <v>0</v>
      </c>
      <c r="AJ26" s="93">
        <v>45259.187615740739</v>
      </c>
      <c r="AK26" s="118"/>
      <c r="AL26" s="91" t="s">
        <v>170</v>
      </c>
      <c r="AM26" s="92" t="s">
        <v>329</v>
      </c>
      <c r="AN26" s="90">
        <v>1</v>
      </c>
      <c r="AO26" s="90">
        <v>0</v>
      </c>
      <c r="AP26" s="90">
        <v>11</v>
      </c>
      <c r="AQ26" s="90">
        <v>12</v>
      </c>
      <c r="AR26" s="93">
        <v>45129.544444444444</v>
      </c>
      <c r="AS26" s="93">
        <v>45381</v>
      </c>
      <c r="AT26" s="93">
        <v>45259.187581018516</v>
      </c>
      <c r="AU26" s="93">
        <v>45259.187615740739</v>
      </c>
      <c r="AV26" s="88" t="s">
        <v>529</v>
      </c>
      <c r="AW26" s="91" t="s">
        <v>42</v>
      </c>
      <c r="AX26" s="90">
        <v>0</v>
      </c>
      <c r="AY26" s="90">
        <v>0</v>
      </c>
      <c r="AZ26" s="90">
        <v>7</v>
      </c>
    </row>
    <row r="27" spans="1:52" ht="24" x14ac:dyDescent="0.3">
      <c r="A27" s="84" t="s">
        <v>733</v>
      </c>
      <c r="B27" s="18" t="s">
        <v>604</v>
      </c>
      <c r="C27" s="30" t="s">
        <v>617</v>
      </c>
      <c r="D27" s="30" t="s">
        <v>613</v>
      </c>
      <c r="E27" s="30" t="s">
        <v>618</v>
      </c>
      <c r="F27" s="86">
        <v>0</v>
      </c>
      <c r="G27" s="19" t="s">
        <v>171</v>
      </c>
      <c r="H27" s="19" t="s">
        <v>31</v>
      </c>
      <c r="I27" s="19" t="s">
        <v>41</v>
      </c>
      <c r="J27" s="19" t="s">
        <v>166</v>
      </c>
      <c r="K27" s="87">
        <v>45259.1875462963</v>
      </c>
      <c r="L27" s="87">
        <v>45352</v>
      </c>
      <c r="M27" s="87">
        <v>45383</v>
      </c>
      <c r="N27" s="84" t="s">
        <v>666</v>
      </c>
      <c r="O27" s="18" t="s">
        <v>329</v>
      </c>
      <c r="P27" s="30" t="s">
        <v>319</v>
      </c>
      <c r="Q27" s="30" t="s">
        <v>363</v>
      </c>
      <c r="R27" s="30" t="s">
        <v>694</v>
      </c>
      <c r="S27" s="30" t="s">
        <v>713</v>
      </c>
      <c r="T27" s="30" t="s">
        <v>362</v>
      </c>
      <c r="U27" s="30" t="s">
        <v>685</v>
      </c>
      <c r="V27" s="86">
        <v>11</v>
      </c>
      <c r="W27" s="86">
        <v>22</v>
      </c>
      <c r="X27" s="86">
        <v>11</v>
      </c>
      <c r="Y27" s="86">
        <v>3</v>
      </c>
      <c r="Z27" s="86">
        <v>22</v>
      </c>
      <c r="AA27" s="117"/>
      <c r="AB27" s="116"/>
      <c r="AC27" s="86"/>
      <c r="AD27" s="86">
        <v>2</v>
      </c>
      <c r="AE27" s="30"/>
      <c r="AF27" s="87">
        <f t="shared" si="0"/>
        <v>45338</v>
      </c>
      <c r="AG27" s="150" t="s">
        <v>424</v>
      </c>
      <c r="AH27" s="85" t="s">
        <v>617</v>
      </c>
      <c r="AI27" s="86">
        <v>0</v>
      </c>
      <c r="AJ27" s="87">
        <v>45259.187569444446</v>
      </c>
      <c r="AK27" s="116"/>
      <c r="AL27" s="19" t="s">
        <v>170</v>
      </c>
      <c r="AM27" s="30" t="s">
        <v>329</v>
      </c>
      <c r="AN27" s="86">
        <v>1</v>
      </c>
      <c r="AO27" s="86">
        <v>0</v>
      </c>
      <c r="AP27" s="86">
        <v>2</v>
      </c>
      <c r="AQ27" s="86">
        <v>12</v>
      </c>
      <c r="AR27" s="87">
        <v>45133.568055555559</v>
      </c>
      <c r="AS27" s="87">
        <v>45381</v>
      </c>
      <c r="AT27" s="87">
        <v>45259.187534722223</v>
      </c>
      <c r="AU27" s="87">
        <v>45259.187569444446</v>
      </c>
      <c r="AV27" s="84" t="s">
        <v>530</v>
      </c>
      <c r="AW27" s="19" t="s">
        <v>42</v>
      </c>
      <c r="AX27" s="86">
        <v>0</v>
      </c>
      <c r="AY27" s="86">
        <v>0</v>
      </c>
      <c r="AZ27" s="86">
        <v>9</v>
      </c>
    </row>
    <row r="28" spans="1:52" ht="24" x14ac:dyDescent="0.3">
      <c r="A28" s="84" t="s">
        <v>734</v>
      </c>
      <c r="B28" s="18" t="s">
        <v>604</v>
      </c>
      <c r="C28" s="30" t="s">
        <v>619</v>
      </c>
      <c r="D28" s="30" t="s">
        <v>620</v>
      </c>
      <c r="E28" s="30" t="s">
        <v>621</v>
      </c>
      <c r="F28" s="86">
        <v>0</v>
      </c>
      <c r="G28" s="19" t="s">
        <v>171</v>
      </c>
      <c r="H28" s="19" t="s">
        <v>31</v>
      </c>
      <c r="I28" s="19" t="s">
        <v>41</v>
      </c>
      <c r="J28" s="19" t="s">
        <v>166</v>
      </c>
      <c r="K28" s="87">
        <v>45259.202048611114</v>
      </c>
      <c r="L28" s="87">
        <v>45352</v>
      </c>
      <c r="M28" s="87">
        <v>45383</v>
      </c>
      <c r="N28" s="84" t="s">
        <v>667</v>
      </c>
      <c r="O28" s="18" t="s">
        <v>329</v>
      </c>
      <c r="P28" s="30" t="s">
        <v>112</v>
      </c>
      <c r="Q28" s="30" t="s">
        <v>363</v>
      </c>
      <c r="R28" s="30" t="s">
        <v>113</v>
      </c>
      <c r="S28" s="30" t="s">
        <v>379</v>
      </c>
      <c r="T28" s="30" t="s">
        <v>362</v>
      </c>
      <c r="U28" s="30" t="s">
        <v>685</v>
      </c>
      <c r="V28" s="86">
        <v>11</v>
      </c>
      <c r="W28" s="86">
        <v>22</v>
      </c>
      <c r="X28" s="86">
        <v>22</v>
      </c>
      <c r="Y28" s="86">
        <v>4</v>
      </c>
      <c r="Z28" s="86">
        <v>22</v>
      </c>
      <c r="AA28" s="117"/>
      <c r="AB28" s="116"/>
      <c r="AC28" s="86"/>
      <c r="AD28" s="86">
        <v>2</v>
      </c>
      <c r="AE28" s="30"/>
      <c r="AF28" s="87">
        <f t="shared" si="0"/>
        <v>45338</v>
      </c>
      <c r="AG28" s="150" t="s">
        <v>424</v>
      </c>
      <c r="AH28" s="85" t="s">
        <v>619</v>
      </c>
      <c r="AI28" s="86">
        <v>0</v>
      </c>
      <c r="AJ28" s="87">
        <v>45259.20207175926</v>
      </c>
      <c r="AK28" s="116"/>
      <c r="AL28" s="19" t="s">
        <v>170</v>
      </c>
      <c r="AM28" s="30" t="s">
        <v>329</v>
      </c>
      <c r="AN28" s="86">
        <v>1</v>
      </c>
      <c r="AO28" s="86">
        <v>0</v>
      </c>
      <c r="AP28" s="86">
        <v>5</v>
      </c>
      <c r="AQ28" s="86">
        <v>17</v>
      </c>
      <c r="AR28" s="87">
        <v>45162.54791666667</v>
      </c>
      <c r="AS28" s="87">
        <v>45382</v>
      </c>
      <c r="AT28" s="87">
        <v>45259.202037037037</v>
      </c>
      <c r="AU28" s="87">
        <v>45259.20207175926</v>
      </c>
      <c r="AV28" s="84" t="s">
        <v>531</v>
      </c>
      <c r="AW28" s="19" t="s">
        <v>42</v>
      </c>
      <c r="AX28" s="86">
        <v>0</v>
      </c>
      <c r="AY28" s="86">
        <v>0</v>
      </c>
      <c r="AZ28" s="86">
        <v>3</v>
      </c>
    </row>
    <row r="29" spans="1:52" ht="24" x14ac:dyDescent="0.3">
      <c r="A29" s="84" t="s">
        <v>735</v>
      </c>
      <c r="B29" s="18" t="s">
        <v>604</v>
      </c>
      <c r="C29" s="30" t="s">
        <v>622</v>
      </c>
      <c r="D29" s="30" t="s">
        <v>613</v>
      </c>
      <c r="E29" s="30" t="s">
        <v>623</v>
      </c>
      <c r="F29" s="86">
        <v>0</v>
      </c>
      <c r="G29" s="19" t="s">
        <v>171</v>
      </c>
      <c r="H29" s="19" t="s">
        <v>31</v>
      </c>
      <c r="I29" s="19" t="s">
        <v>41</v>
      </c>
      <c r="J29" s="19" t="s">
        <v>166</v>
      </c>
      <c r="K29" s="87">
        <v>45259.184490740743</v>
      </c>
      <c r="L29" s="87">
        <v>45352</v>
      </c>
      <c r="M29" s="87">
        <v>45383</v>
      </c>
      <c r="N29" s="84" t="s">
        <v>668</v>
      </c>
      <c r="O29" s="18" t="s">
        <v>329</v>
      </c>
      <c r="P29" s="30" t="s">
        <v>215</v>
      </c>
      <c r="Q29" s="30" t="s">
        <v>363</v>
      </c>
      <c r="R29" s="30" t="s">
        <v>216</v>
      </c>
      <c r="S29" s="30" t="s">
        <v>216</v>
      </c>
      <c r="T29" s="30" t="s">
        <v>362</v>
      </c>
      <c r="U29" s="30" t="s">
        <v>685</v>
      </c>
      <c r="V29" s="86">
        <v>11</v>
      </c>
      <c r="W29" s="86">
        <v>11</v>
      </c>
      <c r="X29" s="86">
        <v>11</v>
      </c>
      <c r="Y29" s="86">
        <v>22</v>
      </c>
      <c r="Z29" s="86">
        <v>11</v>
      </c>
      <c r="AA29" s="117"/>
      <c r="AB29" s="116"/>
      <c r="AC29" s="86"/>
      <c r="AD29" s="86">
        <v>1</v>
      </c>
      <c r="AE29" s="30"/>
      <c r="AF29" s="87">
        <f t="shared" si="0"/>
        <v>45338</v>
      </c>
      <c r="AG29" s="150" t="s">
        <v>424</v>
      </c>
      <c r="AH29" s="85" t="s">
        <v>622</v>
      </c>
      <c r="AI29" s="86">
        <v>0</v>
      </c>
      <c r="AJ29" s="87">
        <v>45259.184513888889</v>
      </c>
      <c r="AK29" s="116"/>
      <c r="AL29" s="19" t="s">
        <v>170</v>
      </c>
      <c r="AM29" s="30" t="s">
        <v>329</v>
      </c>
      <c r="AN29" s="86">
        <v>1</v>
      </c>
      <c r="AO29" s="86">
        <v>0</v>
      </c>
      <c r="AP29" s="86">
        <v>2</v>
      </c>
      <c r="AQ29" s="86">
        <v>9</v>
      </c>
      <c r="AR29" s="87">
        <v>45129.543749999997</v>
      </c>
      <c r="AS29" s="87">
        <v>45381</v>
      </c>
      <c r="AT29" s="87">
        <v>45259.184479166666</v>
      </c>
      <c r="AU29" s="87">
        <v>45259.184513888889</v>
      </c>
      <c r="AV29" s="84" t="s">
        <v>532</v>
      </c>
      <c r="AW29" s="19" t="s">
        <v>42</v>
      </c>
      <c r="AX29" s="86">
        <v>0</v>
      </c>
      <c r="AY29" s="86">
        <v>0</v>
      </c>
      <c r="AZ29" s="86">
        <v>5</v>
      </c>
    </row>
    <row r="30" spans="1:52" ht="36" x14ac:dyDescent="0.3">
      <c r="A30" s="84" t="s">
        <v>736</v>
      </c>
      <c r="B30" s="18" t="s">
        <v>604</v>
      </c>
      <c r="C30" s="30" t="s">
        <v>624</v>
      </c>
      <c r="D30" s="30" t="s">
        <v>606</v>
      </c>
      <c r="E30" s="30" t="s">
        <v>507</v>
      </c>
      <c r="F30" s="86">
        <v>0</v>
      </c>
      <c r="G30" s="19" t="s">
        <v>172</v>
      </c>
      <c r="H30" s="19" t="s">
        <v>508</v>
      </c>
      <c r="I30" s="19" t="s">
        <v>43</v>
      </c>
      <c r="J30" s="19" t="s">
        <v>169</v>
      </c>
      <c r="K30" s="87">
        <v>45226.756932870368</v>
      </c>
      <c r="L30" s="87">
        <v>45223.665023148147</v>
      </c>
      <c r="M30" s="87">
        <v>45237.665023148147</v>
      </c>
      <c r="N30" s="84" t="s">
        <v>669</v>
      </c>
      <c r="O30" s="18" t="s">
        <v>329</v>
      </c>
      <c r="P30" s="30" t="s">
        <v>320</v>
      </c>
      <c r="Q30" s="30" t="s">
        <v>391</v>
      </c>
      <c r="R30" s="30" t="s">
        <v>695</v>
      </c>
      <c r="S30" s="30" t="s">
        <v>714</v>
      </c>
      <c r="T30" s="30" t="s">
        <v>71</v>
      </c>
      <c r="U30" s="30" t="s">
        <v>686</v>
      </c>
      <c r="V30" s="86">
        <v>0</v>
      </c>
      <c r="W30" s="86">
        <v>0</v>
      </c>
      <c r="X30" s="86">
        <v>11</v>
      </c>
      <c r="Y30" s="86"/>
      <c r="Z30" s="86">
        <v>-11</v>
      </c>
      <c r="AA30" s="117"/>
      <c r="AB30" s="116"/>
      <c r="AC30" s="86"/>
      <c r="AD30" s="86">
        <v>-1</v>
      </c>
      <c r="AE30" s="30"/>
      <c r="AF30" s="87">
        <f t="shared" si="0"/>
        <v>45192.665023148147</v>
      </c>
      <c r="AG30" s="150" t="s">
        <v>424</v>
      </c>
      <c r="AH30" s="85" t="s">
        <v>624</v>
      </c>
      <c r="AI30" s="86">
        <v>0</v>
      </c>
      <c r="AJ30" s="87">
        <v>45226.756932870368</v>
      </c>
      <c r="AK30" s="116"/>
      <c r="AL30" s="19" t="s">
        <v>473</v>
      </c>
      <c r="AM30" s="156" t="s">
        <v>432</v>
      </c>
      <c r="AN30" s="86">
        <v>1</v>
      </c>
      <c r="AO30" s="86">
        <v>0</v>
      </c>
      <c r="AP30" s="86">
        <v>0</v>
      </c>
      <c r="AQ30" s="86">
        <v>8</v>
      </c>
      <c r="AR30" s="87"/>
      <c r="AS30" s="87">
        <v>45223.665023148147</v>
      </c>
      <c r="AT30" s="87">
        <v>45223.665023148147</v>
      </c>
      <c r="AU30" s="87">
        <v>45226.756932870368</v>
      </c>
      <c r="AV30" s="84" t="s">
        <v>509</v>
      </c>
      <c r="AW30" s="19" t="s">
        <v>42</v>
      </c>
      <c r="AX30" s="86">
        <v>0</v>
      </c>
      <c r="AY30" s="86">
        <v>0</v>
      </c>
      <c r="AZ30" s="86"/>
    </row>
    <row r="31" spans="1:52" ht="24" x14ac:dyDescent="0.3">
      <c r="A31" s="84" t="s">
        <v>737</v>
      </c>
      <c r="B31" s="18" t="s">
        <v>604</v>
      </c>
      <c r="C31" s="30" t="s">
        <v>625</v>
      </c>
      <c r="D31" s="30" t="s">
        <v>613</v>
      </c>
      <c r="E31" s="30" t="s">
        <v>626</v>
      </c>
      <c r="F31" s="86">
        <v>0</v>
      </c>
      <c r="G31" s="19" t="s">
        <v>168</v>
      </c>
      <c r="H31" s="19" t="s">
        <v>31</v>
      </c>
      <c r="I31" s="19" t="s">
        <v>41</v>
      </c>
      <c r="J31" s="19" t="s">
        <v>166</v>
      </c>
      <c r="K31" s="87">
        <v>45224.171979166669</v>
      </c>
      <c r="L31" s="87">
        <v>45323</v>
      </c>
      <c r="M31" s="87">
        <v>45352</v>
      </c>
      <c r="N31" s="84" t="s">
        <v>670</v>
      </c>
      <c r="O31" s="18" t="s">
        <v>329</v>
      </c>
      <c r="P31" s="30" t="s">
        <v>94</v>
      </c>
      <c r="Q31" s="30" t="s">
        <v>363</v>
      </c>
      <c r="R31" s="30" t="s">
        <v>696</v>
      </c>
      <c r="S31" s="30" t="s">
        <v>386</v>
      </c>
      <c r="T31" s="30" t="s">
        <v>362</v>
      </c>
      <c r="U31" s="30" t="s">
        <v>685</v>
      </c>
      <c r="V31" s="86">
        <v>22</v>
      </c>
      <c r="W31" s="86">
        <v>4</v>
      </c>
      <c r="X31" s="86">
        <v>11</v>
      </c>
      <c r="Y31" s="86">
        <v>4</v>
      </c>
      <c r="Z31" s="86">
        <v>3</v>
      </c>
      <c r="AA31" s="117"/>
      <c r="AB31" s="116"/>
      <c r="AC31" s="86"/>
      <c r="AD31" s="86">
        <v>3</v>
      </c>
      <c r="AE31" s="30"/>
      <c r="AF31" s="87">
        <f t="shared" si="0"/>
        <v>45307</v>
      </c>
      <c r="AG31" s="150" t="s">
        <v>424</v>
      </c>
      <c r="AH31" s="85" t="s">
        <v>625</v>
      </c>
      <c r="AI31" s="86">
        <v>0</v>
      </c>
      <c r="AJ31" s="87">
        <v>45252.571689814817</v>
      </c>
      <c r="AK31" s="116"/>
      <c r="AL31" s="19" t="s">
        <v>170</v>
      </c>
      <c r="AM31" s="30" t="s">
        <v>329</v>
      </c>
      <c r="AN31" s="86">
        <v>1</v>
      </c>
      <c r="AO31" s="86">
        <v>0</v>
      </c>
      <c r="AP31" s="86">
        <v>2</v>
      </c>
      <c r="AQ31" s="86">
        <v>12</v>
      </c>
      <c r="AR31" s="87">
        <v>45131.785416666666</v>
      </c>
      <c r="AS31" s="87">
        <v>45350</v>
      </c>
      <c r="AT31" s="87">
        <v>45224.171956018516</v>
      </c>
      <c r="AU31" s="87">
        <v>45252.571689814817</v>
      </c>
      <c r="AV31" s="84" t="s">
        <v>479</v>
      </c>
      <c r="AW31" s="19" t="s">
        <v>42</v>
      </c>
      <c r="AX31" s="86">
        <v>0</v>
      </c>
      <c r="AY31" s="86">
        <v>0</v>
      </c>
      <c r="AZ31" s="86">
        <v>6</v>
      </c>
    </row>
    <row r="32" spans="1:52" ht="36" x14ac:dyDescent="0.3">
      <c r="A32" s="84" t="s">
        <v>738</v>
      </c>
      <c r="B32" s="18" t="s">
        <v>604</v>
      </c>
      <c r="C32" s="30" t="s">
        <v>627</v>
      </c>
      <c r="D32" s="30" t="s">
        <v>620</v>
      </c>
      <c r="E32" s="30" t="s">
        <v>628</v>
      </c>
      <c r="F32" s="86">
        <v>0</v>
      </c>
      <c r="G32" s="19" t="s">
        <v>172</v>
      </c>
      <c r="H32" s="19" t="s">
        <v>31</v>
      </c>
      <c r="I32" s="19" t="s">
        <v>41</v>
      </c>
      <c r="J32" s="19" t="s">
        <v>166</v>
      </c>
      <c r="K32" s="87">
        <v>45224.195069444446</v>
      </c>
      <c r="L32" s="87">
        <v>45323</v>
      </c>
      <c r="M32" s="87">
        <v>45352</v>
      </c>
      <c r="N32" s="84" t="s">
        <v>671</v>
      </c>
      <c r="O32" s="18" t="s">
        <v>329</v>
      </c>
      <c r="P32" s="30" t="s">
        <v>434</v>
      </c>
      <c r="Q32" s="30" t="s">
        <v>392</v>
      </c>
      <c r="R32" s="30" t="s">
        <v>697</v>
      </c>
      <c r="S32" s="30" t="s">
        <v>715</v>
      </c>
      <c r="T32" s="30" t="s">
        <v>64</v>
      </c>
      <c r="U32" s="30" t="s">
        <v>687</v>
      </c>
      <c r="V32" s="86">
        <v>22</v>
      </c>
      <c r="W32" s="86">
        <v>4</v>
      </c>
      <c r="X32" s="86">
        <v>11</v>
      </c>
      <c r="Y32" s="86">
        <v>4</v>
      </c>
      <c r="Z32" s="86">
        <v>3</v>
      </c>
      <c r="AA32" s="117"/>
      <c r="AB32" s="116"/>
      <c r="AC32" s="86"/>
      <c r="AD32" s="86">
        <v>3</v>
      </c>
      <c r="AE32" s="30"/>
      <c r="AF32" s="87">
        <f t="shared" si="0"/>
        <v>45307</v>
      </c>
      <c r="AG32" s="150" t="s">
        <v>424</v>
      </c>
      <c r="AH32" s="85" t="s">
        <v>627</v>
      </c>
      <c r="AI32" s="86">
        <v>0</v>
      </c>
      <c r="AJ32" s="87">
        <v>45224.195127314815</v>
      </c>
      <c r="AK32" s="116"/>
      <c r="AL32" s="19" t="s">
        <v>170</v>
      </c>
      <c r="AM32" s="30" t="s">
        <v>329</v>
      </c>
      <c r="AN32" s="86">
        <v>1</v>
      </c>
      <c r="AO32" s="86">
        <v>0</v>
      </c>
      <c r="AP32" s="86">
        <v>5</v>
      </c>
      <c r="AQ32" s="86">
        <v>14</v>
      </c>
      <c r="AR32" s="87">
        <v>45218.744444444441</v>
      </c>
      <c r="AS32" s="87">
        <v>45350</v>
      </c>
      <c r="AT32" s="87">
        <v>45224.1950462963</v>
      </c>
      <c r="AU32" s="87">
        <v>45224.195127314815</v>
      </c>
      <c r="AV32" s="84" t="s">
        <v>501</v>
      </c>
      <c r="AW32" s="19" t="s">
        <v>44</v>
      </c>
      <c r="AX32" s="86">
        <v>0</v>
      </c>
      <c r="AY32" s="86">
        <v>0</v>
      </c>
      <c r="AZ32" s="86">
        <v>8</v>
      </c>
    </row>
    <row r="33" spans="1:52" ht="24" x14ac:dyDescent="0.3">
      <c r="A33" s="34" t="s">
        <v>739</v>
      </c>
      <c r="B33" s="35" t="s">
        <v>604</v>
      </c>
      <c r="C33" s="38" t="s">
        <v>629</v>
      </c>
      <c r="D33" s="38" t="s">
        <v>613</v>
      </c>
      <c r="E33" s="38" t="s">
        <v>630</v>
      </c>
      <c r="F33" s="62">
        <v>0</v>
      </c>
      <c r="G33" s="37" t="s">
        <v>171</v>
      </c>
      <c r="H33" s="37" t="s">
        <v>31</v>
      </c>
      <c r="I33" s="37" t="s">
        <v>41</v>
      </c>
      <c r="J33" s="37" t="s">
        <v>166</v>
      </c>
      <c r="K33" s="39">
        <v>45287.195983796293</v>
      </c>
      <c r="L33" s="39">
        <v>45383</v>
      </c>
      <c r="M33" s="39">
        <v>45413</v>
      </c>
      <c r="N33" s="34" t="s">
        <v>672</v>
      </c>
      <c r="O33" s="35" t="s">
        <v>329</v>
      </c>
      <c r="P33" s="38" t="s">
        <v>240</v>
      </c>
      <c r="Q33" s="38" t="s">
        <v>363</v>
      </c>
      <c r="R33" s="38" t="s">
        <v>241</v>
      </c>
      <c r="S33" s="38" t="s">
        <v>241</v>
      </c>
      <c r="T33" s="38" t="s">
        <v>362</v>
      </c>
      <c r="U33" s="38" t="s">
        <v>685</v>
      </c>
      <c r="V33" s="62">
        <v>22</v>
      </c>
      <c r="W33" s="62">
        <v>4</v>
      </c>
      <c r="X33" s="62">
        <v>11</v>
      </c>
      <c r="Y33" s="62">
        <v>6</v>
      </c>
      <c r="Z33" s="62">
        <v>5</v>
      </c>
      <c r="AA33" s="111"/>
      <c r="AB33" s="143"/>
      <c r="AC33" s="63"/>
      <c r="AD33" s="63">
        <v>5</v>
      </c>
      <c r="AE33" s="38"/>
      <c r="AF33" s="39">
        <f t="shared" si="0"/>
        <v>45368</v>
      </c>
      <c r="AG33" s="151" t="s">
        <v>424</v>
      </c>
      <c r="AH33" s="36" t="s">
        <v>629</v>
      </c>
      <c r="AI33" s="62">
        <v>0</v>
      </c>
      <c r="AJ33" s="39">
        <v>45287.196006944447</v>
      </c>
      <c r="AK33" s="55"/>
      <c r="AL33" s="37" t="s">
        <v>170</v>
      </c>
      <c r="AM33" s="38" t="s">
        <v>329</v>
      </c>
      <c r="AN33" s="62">
        <v>1</v>
      </c>
      <c r="AO33" s="62">
        <v>0</v>
      </c>
      <c r="AP33" s="62">
        <v>4</v>
      </c>
      <c r="AQ33" s="62">
        <v>16</v>
      </c>
      <c r="AR33" s="39">
        <v>45187.455555555556</v>
      </c>
      <c r="AS33" s="39">
        <v>45412</v>
      </c>
      <c r="AT33" s="39">
        <v>45287.195972222224</v>
      </c>
      <c r="AU33" s="39">
        <v>45287.196018518516</v>
      </c>
      <c r="AV33" s="34" t="s">
        <v>553</v>
      </c>
      <c r="AW33" s="37" t="s">
        <v>42</v>
      </c>
      <c r="AX33" s="62">
        <v>0</v>
      </c>
      <c r="AY33" s="62">
        <v>0</v>
      </c>
      <c r="AZ33" s="62">
        <v>6</v>
      </c>
    </row>
    <row r="34" spans="1:52" ht="24" x14ac:dyDescent="0.3">
      <c r="A34" s="95" t="s">
        <v>740</v>
      </c>
      <c r="B34" s="96" t="s">
        <v>604</v>
      </c>
      <c r="C34" s="99" t="s">
        <v>631</v>
      </c>
      <c r="D34" s="99" t="s">
        <v>613</v>
      </c>
      <c r="E34" s="99" t="s">
        <v>632</v>
      </c>
      <c r="F34" s="97">
        <v>0</v>
      </c>
      <c r="G34" s="98" t="s">
        <v>171</v>
      </c>
      <c r="H34" s="98" t="s">
        <v>31</v>
      </c>
      <c r="I34" s="98" t="s">
        <v>41</v>
      </c>
      <c r="J34" s="98" t="s">
        <v>166</v>
      </c>
      <c r="K34" s="101">
        <v>45287.19699074074</v>
      </c>
      <c r="L34" s="101">
        <v>45383</v>
      </c>
      <c r="M34" s="101">
        <v>45413</v>
      </c>
      <c r="N34" s="95" t="s">
        <v>672</v>
      </c>
      <c r="O34" s="96" t="s">
        <v>329</v>
      </c>
      <c r="P34" s="99" t="s">
        <v>240</v>
      </c>
      <c r="Q34" s="99" t="s">
        <v>363</v>
      </c>
      <c r="R34" s="99" t="s">
        <v>241</v>
      </c>
      <c r="S34" s="99" t="s">
        <v>241</v>
      </c>
      <c r="T34" s="99" t="s">
        <v>362</v>
      </c>
      <c r="U34" s="99" t="s">
        <v>685</v>
      </c>
      <c r="V34" s="97">
        <v>22</v>
      </c>
      <c r="W34" s="97">
        <v>4</v>
      </c>
      <c r="X34" s="97">
        <v>11</v>
      </c>
      <c r="Y34" s="97">
        <v>6</v>
      </c>
      <c r="Z34" s="97">
        <v>5</v>
      </c>
      <c r="AA34" s="113"/>
      <c r="AB34" s="145"/>
      <c r="AC34" s="110"/>
      <c r="AD34" s="110">
        <v>5</v>
      </c>
      <c r="AE34" s="99"/>
      <c r="AF34" s="101">
        <f t="shared" si="0"/>
        <v>45368</v>
      </c>
      <c r="AG34" s="153" t="s">
        <v>424</v>
      </c>
      <c r="AH34" s="102" t="s">
        <v>631</v>
      </c>
      <c r="AI34" s="97">
        <v>0</v>
      </c>
      <c r="AJ34" s="101">
        <v>45287.197013888886</v>
      </c>
      <c r="AK34" s="100"/>
      <c r="AL34" s="98" t="s">
        <v>170</v>
      </c>
      <c r="AM34" s="99" t="s">
        <v>329</v>
      </c>
      <c r="AN34" s="97">
        <v>1</v>
      </c>
      <c r="AO34" s="97">
        <v>0</v>
      </c>
      <c r="AP34" s="97">
        <v>4</v>
      </c>
      <c r="AQ34" s="97">
        <v>16</v>
      </c>
      <c r="AR34" s="101">
        <v>45187.455555555556</v>
      </c>
      <c r="AS34" s="101">
        <v>45412</v>
      </c>
      <c r="AT34" s="101">
        <v>45287.196979166663</v>
      </c>
      <c r="AU34" s="101">
        <v>45287.197013888886</v>
      </c>
      <c r="AV34" s="95" t="s">
        <v>552</v>
      </c>
      <c r="AW34" s="98" t="s">
        <v>42</v>
      </c>
      <c r="AX34" s="97">
        <v>0</v>
      </c>
      <c r="AY34" s="97">
        <v>0</v>
      </c>
      <c r="AZ34" s="97">
        <v>6</v>
      </c>
    </row>
    <row r="35" spans="1:52" x14ac:dyDescent="0.3">
      <c r="A35" s="88" t="s">
        <v>741</v>
      </c>
      <c r="B35" s="89" t="s">
        <v>604</v>
      </c>
      <c r="C35" s="92" t="s">
        <v>633</v>
      </c>
      <c r="D35" s="92" t="s">
        <v>620</v>
      </c>
      <c r="E35" s="92" t="s">
        <v>634</v>
      </c>
      <c r="F35" s="90">
        <v>0</v>
      </c>
      <c r="G35" s="91" t="s">
        <v>172</v>
      </c>
      <c r="H35" s="91" t="s">
        <v>31</v>
      </c>
      <c r="I35" s="91" t="s">
        <v>41</v>
      </c>
      <c r="J35" s="91" t="s">
        <v>166</v>
      </c>
      <c r="K35" s="93">
        <v>45224.19568287037</v>
      </c>
      <c r="L35" s="93">
        <v>45323</v>
      </c>
      <c r="M35" s="93">
        <v>45352</v>
      </c>
      <c r="N35" s="88" t="s">
        <v>673</v>
      </c>
      <c r="O35" s="89" t="s">
        <v>329</v>
      </c>
      <c r="P35" s="92" t="s">
        <v>217</v>
      </c>
      <c r="Q35" s="92" t="s">
        <v>235</v>
      </c>
      <c r="R35" s="92" t="s">
        <v>698</v>
      </c>
      <c r="S35" s="92" t="s">
        <v>486</v>
      </c>
      <c r="T35" s="92" t="s">
        <v>356</v>
      </c>
      <c r="U35" s="92" t="s">
        <v>686</v>
      </c>
      <c r="V35" s="90">
        <v>110</v>
      </c>
      <c r="W35" s="90">
        <v>220</v>
      </c>
      <c r="X35" s="90">
        <v>22</v>
      </c>
      <c r="Y35" s="90">
        <v>220</v>
      </c>
      <c r="Z35" s="90">
        <v>118</v>
      </c>
      <c r="AA35" s="119"/>
      <c r="AB35" s="118"/>
      <c r="AC35" s="90"/>
      <c r="AD35" s="90">
        <v>18</v>
      </c>
      <c r="AE35" s="92"/>
      <c r="AF35" s="93">
        <f t="shared" si="0"/>
        <v>45307</v>
      </c>
      <c r="AG35" s="152" t="s">
        <v>424</v>
      </c>
      <c r="AH35" s="94" t="s">
        <v>633</v>
      </c>
      <c r="AI35" s="90">
        <v>0</v>
      </c>
      <c r="AJ35" s="93">
        <v>45224.195717592593</v>
      </c>
      <c r="AK35" s="118"/>
      <c r="AL35" s="91" t="s">
        <v>170</v>
      </c>
      <c r="AM35" s="92" t="s">
        <v>329</v>
      </c>
      <c r="AN35" s="90">
        <v>1</v>
      </c>
      <c r="AO35" s="90">
        <v>0</v>
      </c>
      <c r="AP35" s="90">
        <v>10</v>
      </c>
      <c r="AQ35" s="90">
        <v>12</v>
      </c>
      <c r="AR35" s="93">
        <v>45224.602083333331</v>
      </c>
      <c r="AS35" s="93">
        <v>45350</v>
      </c>
      <c r="AT35" s="93">
        <v>45224.195671296293</v>
      </c>
      <c r="AU35" s="93">
        <v>45224.195717592593</v>
      </c>
      <c r="AV35" s="88" t="s">
        <v>502</v>
      </c>
      <c r="AW35" s="91" t="s">
        <v>42</v>
      </c>
      <c r="AX35" s="90">
        <v>0</v>
      </c>
      <c r="AY35" s="90">
        <v>0</v>
      </c>
      <c r="AZ35" s="90"/>
    </row>
    <row r="36" spans="1:52" x14ac:dyDescent="0.3">
      <c r="A36" s="84" t="s">
        <v>741</v>
      </c>
      <c r="B36" s="18" t="s">
        <v>604</v>
      </c>
      <c r="C36" s="30" t="s">
        <v>633</v>
      </c>
      <c r="D36" s="30" t="s">
        <v>620</v>
      </c>
      <c r="E36" s="30" t="s">
        <v>634</v>
      </c>
      <c r="F36" s="86">
        <v>0</v>
      </c>
      <c r="G36" s="19" t="s">
        <v>172</v>
      </c>
      <c r="H36" s="19" t="s">
        <v>31</v>
      </c>
      <c r="I36" s="19" t="s">
        <v>41</v>
      </c>
      <c r="J36" s="19" t="s">
        <v>166</v>
      </c>
      <c r="K36" s="87">
        <v>45224.19568287037</v>
      </c>
      <c r="L36" s="87">
        <v>45323</v>
      </c>
      <c r="M36" s="87">
        <v>45352</v>
      </c>
      <c r="N36" s="84" t="s">
        <v>674</v>
      </c>
      <c r="O36" s="18" t="s">
        <v>329</v>
      </c>
      <c r="P36" s="30" t="s">
        <v>117</v>
      </c>
      <c r="Q36" s="30" t="s">
        <v>235</v>
      </c>
      <c r="R36" s="30" t="s">
        <v>699</v>
      </c>
      <c r="S36" s="30" t="s">
        <v>699</v>
      </c>
      <c r="T36" s="30" t="s">
        <v>68</v>
      </c>
      <c r="U36" s="30" t="s">
        <v>686</v>
      </c>
      <c r="V36" s="86">
        <v>6</v>
      </c>
      <c r="W36" s="86">
        <v>1122</v>
      </c>
      <c r="X36" s="86">
        <v>22</v>
      </c>
      <c r="Y36" s="86">
        <v>114</v>
      </c>
      <c r="Z36" s="86">
        <v>116</v>
      </c>
      <c r="AA36" s="117"/>
      <c r="AB36" s="116"/>
      <c r="AC36" s="86"/>
      <c r="AD36" s="86">
        <v>16</v>
      </c>
      <c r="AE36" s="30"/>
      <c r="AF36" s="87">
        <f t="shared" si="0"/>
        <v>45307</v>
      </c>
      <c r="AG36" s="150" t="s">
        <v>424</v>
      </c>
      <c r="AH36" s="85" t="s">
        <v>633</v>
      </c>
      <c r="AI36" s="86">
        <v>0</v>
      </c>
      <c r="AJ36" s="87">
        <v>45224.195717592593</v>
      </c>
      <c r="AK36" s="116"/>
      <c r="AL36" s="19" t="s">
        <v>170</v>
      </c>
      <c r="AM36" s="30" t="s">
        <v>329</v>
      </c>
      <c r="AN36" s="86">
        <v>1</v>
      </c>
      <c r="AO36" s="86">
        <v>0</v>
      </c>
      <c r="AP36" s="86">
        <v>8</v>
      </c>
      <c r="AQ36" s="86">
        <v>20</v>
      </c>
      <c r="AR36" s="87">
        <v>45208.272222222222</v>
      </c>
      <c r="AS36" s="87">
        <v>45350</v>
      </c>
      <c r="AT36" s="87">
        <v>45224.195671296293</v>
      </c>
      <c r="AU36" s="87">
        <v>45224.195717592593</v>
      </c>
      <c r="AV36" s="84" t="s">
        <v>502</v>
      </c>
      <c r="AW36" s="19" t="s">
        <v>42</v>
      </c>
      <c r="AX36" s="86">
        <v>0</v>
      </c>
      <c r="AY36" s="86">
        <v>0</v>
      </c>
      <c r="AZ36" s="86"/>
    </row>
    <row r="37" spans="1:52" ht="60" x14ac:dyDescent="0.3">
      <c r="A37" s="84" t="s">
        <v>720</v>
      </c>
      <c r="B37" s="18" t="s">
        <v>604</v>
      </c>
      <c r="C37" s="30" t="s">
        <v>609</v>
      </c>
      <c r="D37" s="30" t="s">
        <v>606</v>
      </c>
      <c r="E37" s="30" t="s">
        <v>441</v>
      </c>
      <c r="F37" s="86">
        <v>0</v>
      </c>
      <c r="G37" s="19" t="s">
        <v>171</v>
      </c>
      <c r="H37" s="19" t="s">
        <v>32</v>
      </c>
      <c r="I37" s="19" t="s">
        <v>41</v>
      </c>
      <c r="J37" s="19" t="s">
        <v>360</v>
      </c>
      <c r="K37" s="87">
        <v>44510.820729166669</v>
      </c>
      <c r="L37" s="87">
        <v>44505.704768518517</v>
      </c>
      <c r="M37" s="87">
        <v>44535.704768518517</v>
      </c>
      <c r="N37" s="84" t="s">
        <v>675</v>
      </c>
      <c r="O37" s="18" t="s">
        <v>329</v>
      </c>
      <c r="P37" s="30" t="s">
        <v>220</v>
      </c>
      <c r="Q37" s="30" t="s">
        <v>393</v>
      </c>
      <c r="R37" s="30" t="s">
        <v>443</v>
      </c>
      <c r="S37" s="30" t="s">
        <v>716</v>
      </c>
      <c r="T37" s="30" t="s">
        <v>1</v>
      </c>
      <c r="U37" s="30" t="s">
        <v>687</v>
      </c>
      <c r="V37" s="86">
        <v>11</v>
      </c>
      <c r="W37" s="86">
        <v>11</v>
      </c>
      <c r="X37" s="86">
        <v>11</v>
      </c>
      <c r="Y37" s="86">
        <v>22</v>
      </c>
      <c r="Z37" s="86">
        <v>11</v>
      </c>
      <c r="AA37" s="117"/>
      <c r="AB37" s="116"/>
      <c r="AC37" s="86"/>
      <c r="AD37" s="86">
        <v>1</v>
      </c>
      <c r="AE37" s="30" t="s">
        <v>754</v>
      </c>
      <c r="AF37" s="87">
        <f t="shared" si="0"/>
        <v>44490.704768518517</v>
      </c>
      <c r="AG37" s="150" t="s">
        <v>424</v>
      </c>
      <c r="AH37" s="85" t="s">
        <v>609</v>
      </c>
      <c r="AI37" s="86">
        <v>0</v>
      </c>
      <c r="AJ37" s="87">
        <v>44510.820891203701</v>
      </c>
      <c r="AK37" s="116"/>
      <c r="AL37" s="19" t="s">
        <v>170</v>
      </c>
      <c r="AM37" s="30" t="s">
        <v>329</v>
      </c>
      <c r="AN37" s="86">
        <v>1</v>
      </c>
      <c r="AO37" s="86">
        <v>0</v>
      </c>
      <c r="AP37" s="86">
        <v>0</v>
      </c>
      <c r="AQ37" s="86">
        <v>30</v>
      </c>
      <c r="AR37" s="87">
        <v>41836.814432870371</v>
      </c>
      <c r="AS37" s="87">
        <v>44505.704768518517</v>
      </c>
      <c r="AT37" s="87">
        <v>44505.704768518517</v>
      </c>
      <c r="AU37" s="87">
        <v>44756.793773148151</v>
      </c>
      <c r="AV37" s="84" t="s">
        <v>442</v>
      </c>
      <c r="AW37" s="19" t="s">
        <v>42</v>
      </c>
      <c r="AX37" s="86">
        <v>0</v>
      </c>
      <c r="AY37" s="86">
        <v>0</v>
      </c>
      <c r="AZ37" s="86">
        <v>0</v>
      </c>
    </row>
    <row r="38" spans="1:52" ht="48" x14ac:dyDescent="0.3">
      <c r="A38" s="84" t="s">
        <v>742</v>
      </c>
      <c r="B38" s="18" t="s">
        <v>590</v>
      </c>
      <c r="C38" s="30" t="s">
        <v>635</v>
      </c>
      <c r="D38" s="30" t="s">
        <v>592</v>
      </c>
      <c r="E38" s="30" t="s">
        <v>516</v>
      </c>
      <c r="F38" s="86">
        <v>0</v>
      </c>
      <c r="G38" s="19" t="s">
        <v>168</v>
      </c>
      <c r="H38" s="19" t="s">
        <v>33</v>
      </c>
      <c r="I38" s="19" t="s">
        <v>41</v>
      </c>
      <c r="J38" s="19" t="s">
        <v>166</v>
      </c>
      <c r="K38" s="87">
        <v>45286.600138888891</v>
      </c>
      <c r="L38" s="87">
        <v>45244.771689814814</v>
      </c>
      <c r="M38" s="87">
        <v>45304.771689814814</v>
      </c>
      <c r="N38" s="84" t="s">
        <v>676</v>
      </c>
      <c r="O38" s="18" t="s">
        <v>329</v>
      </c>
      <c r="P38" s="30" t="s">
        <v>88</v>
      </c>
      <c r="Q38" s="30" t="s">
        <v>78</v>
      </c>
      <c r="R38" s="30" t="s">
        <v>700</v>
      </c>
      <c r="S38" s="30" t="s">
        <v>700</v>
      </c>
      <c r="T38" s="30" t="s">
        <v>361</v>
      </c>
      <c r="U38" s="30" t="s">
        <v>686</v>
      </c>
      <c r="V38" s="86">
        <v>115</v>
      </c>
      <c r="W38" s="86">
        <v>225</v>
      </c>
      <c r="X38" s="86">
        <v>11</v>
      </c>
      <c r="Y38" s="86">
        <v>225</v>
      </c>
      <c r="Z38" s="86">
        <v>224</v>
      </c>
      <c r="AA38" s="117"/>
      <c r="AB38" s="116"/>
      <c r="AC38" s="86"/>
      <c r="AD38" s="86">
        <v>24</v>
      </c>
      <c r="AE38" s="30" t="s">
        <v>755</v>
      </c>
      <c r="AF38" s="87">
        <f t="shared" si="0"/>
        <v>45259.771689814814</v>
      </c>
      <c r="AG38" s="150" t="s">
        <v>424</v>
      </c>
      <c r="AH38" s="85" t="s">
        <v>635</v>
      </c>
      <c r="AI38" s="86">
        <v>0</v>
      </c>
      <c r="AJ38" s="87">
        <v>45286.600138888891</v>
      </c>
      <c r="AK38" s="116"/>
      <c r="AL38" s="19" t="s">
        <v>167</v>
      </c>
      <c r="AM38" s="30" t="s">
        <v>329</v>
      </c>
      <c r="AN38" s="86">
        <v>1</v>
      </c>
      <c r="AO38" s="86">
        <v>0</v>
      </c>
      <c r="AP38" s="86">
        <v>38</v>
      </c>
      <c r="AQ38" s="86">
        <v>31</v>
      </c>
      <c r="AR38" s="87">
        <v>45275.704861111109</v>
      </c>
      <c r="AS38" s="87">
        <v>45244.771689814814</v>
      </c>
      <c r="AT38" s="87">
        <v>45244.771689814814</v>
      </c>
      <c r="AU38" s="87">
        <v>45286.600231481483</v>
      </c>
      <c r="AV38" s="84" t="s">
        <v>517</v>
      </c>
      <c r="AW38" s="19" t="s">
        <v>42</v>
      </c>
      <c r="AX38" s="86">
        <v>0</v>
      </c>
      <c r="AY38" s="86">
        <v>1</v>
      </c>
      <c r="AZ38" s="86">
        <v>4</v>
      </c>
    </row>
    <row r="39" spans="1:52" ht="24" x14ac:dyDescent="0.3">
      <c r="A39" s="34" t="s">
        <v>743</v>
      </c>
      <c r="B39" s="35" t="s">
        <v>604</v>
      </c>
      <c r="C39" s="38" t="s">
        <v>636</v>
      </c>
      <c r="D39" s="38" t="s">
        <v>613</v>
      </c>
      <c r="E39" s="38" t="s">
        <v>637</v>
      </c>
      <c r="F39" s="62">
        <v>0</v>
      </c>
      <c r="G39" s="37" t="s">
        <v>172</v>
      </c>
      <c r="H39" s="37" t="s">
        <v>31</v>
      </c>
      <c r="I39" s="37" t="s">
        <v>41</v>
      </c>
      <c r="J39" s="37" t="s">
        <v>166</v>
      </c>
      <c r="K39" s="39">
        <v>45259.175902777781</v>
      </c>
      <c r="L39" s="39">
        <v>45352</v>
      </c>
      <c r="M39" s="39">
        <v>45383</v>
      </c>
      <c r="N39" s="34" t="s">
        <v>677</v>
      </c>
      <c r="O39" s="35" t="s">
        <v>329</v>
      </c>
      <c r="P39" s="38" t="s">
        <v>97</v>
      </c>
      <c r="Q39" s="38" t="s">
        <v>363</v>
      </c>
      <c r="R39" s="38" t="s">
        <v>98</v>
      </c>
      <c r="S39" s="38" t="s">
        <v>98</v>
      </c>
      <c r="T39" s="38" t="s">
        <v>362</v>
      </c>
      <c r="U39" s="38" t="s">
        <v>685</v>
      </c>
      <c r="V39" s="62">
        <v>11</v>
      </c>
      <c r="W39" s="62">
        <v>22</v>
      </c>
      <c r="X39" s="62">
        <v>22</v>
      </c>
      <c r="Y39" s="62">
        <v>6</v>
      </c>
      <c r="Z39" s="62">
        <v>4</v>
      </c>
      <c r="AA39" s="111"/>
      <c r="AB39" s="143"/>
      <c r="AC39" s="63"/>
      <c r="AD39" s="63">
        <v>4</v>
      </c>
      <c r="AE39" s="38"/>
      <c r="AF39" s="39">
        <f t="shared" si="0"/>
        <v>45338</v>
      </c>
      <c r="AG39" s="151" t="s">
        <v>424</v>
      </c>
      <c r="AH39" s="36" t="s">
        <v>636</v>
      </c>
      <c r="AI39" s="62">
        <v>0</v>
      </c>
      <c r="AJ39" s="39">
        <v>45259.175937499997</v>
      </c>
      <c r="AK39" s="55"/>
      <c r="AL39" s="37" t="s">
        <v>170</v>
      </c>
      <c r="AM39" s="38" t="s">
        <v>329</v>
      </c>
      <c r="AN39" s="62">
        <v>1</v>
      </c>
      <c r="AO39" s="62">
        <v>0</v>
      </c>
      <c r="AP39" s="62">
        <v>8</v>
      </c>
      <c r="AQ39" s="62">
        <v>12</v>
      </c>
      <c r="AR39" s="39">
        <v>45187.545138888891</v>
      </c>
      <c r="AS39" s="39">
        <v>45381</v>
      </c>
      <c r="AT39" s="39">
        <v>45259.175891203704</v>
      </c>
      <c r="AU39" s="39">
        <v>45259.175949074073</v>
      </c>
      <c r="AV39" s="34" t="s">
        <v>534</v>
      </c>
      <c r="AW39" s="37" t="s">
        <v>42</v>
      </c>
      <c r="AX39" s="62">
        <v>0</v>
      </c>
      <c r="AY39" s="62">
        <v>0</v>
      </c>
      <c r="AZ39" s="62"/>
    </row>
    <row r="40" spans="1:52" ht="24" x14ac:dyDescent="0.3">
      <c r="A40" s="95" t="s">
        <v>744</v>
      </c>
      <c r="B40" s="96" t="s">
        <v>604</v>
      </c>
      <c r="C40" s="99" t="s">
        <v>638</v>
      </c>
      <c r="D40" s="99" t="s">
        <v>613</v>
      </c>
      <c r="E40" s="99" t="s">
        <v>639</v>
      </c>
      <c r="F40" s="97">
        <v>0</v>
      </c>
      <c r="G40" s="98" t="s">
        <v>172</v>
      </c>
      <c r="H40" s="98" t="s">
        <v>31</v>
      </c>
      <c r="I40" s="98" t="s">
        <v>41</v>
      </c>
      <c r="J40" s="98" t="s">
        <v>166</v>
      </c>
      <c r="K40" s="101">
        <v>45259.17564814815</v>
      </c>
      <c r="L40" s="101">
        <v>45352</v>
      </c>
      <c r="M40" s="101">
        <v>45383</v>
      </c>
      <c r="N40" s="95" t="s">
        <v>677</v>
      </c>
      <c r="O40" s="96" t="s">
        <v>329</v>
      </c>
      <c r="P40" s="99" t="s">
        <v>97</v>
      </c>
      <c r="Q40" s="99" t="s">
        <v>363</v>
      </c>
      <c r="R40" s="99" t="s">
        <v>98</v>
      </c>
      <c r="S40" s="99" t="s">
        <v>98</v>
      </c>
      <c r="T40" s="99" t="s">
        <v>362</v>
      </c>
      <c r="U40" s="99" t="s">
        <v>685</v>
      </c>
      <c r="V40" s="97">
        <v>11</v>
      </c>
      <c r="W40" s="97">
        <v>22</v>
      </c>
      <c r="X40" s="97">
        <v>22</v>
      </c>
      <c r="Y40" s="97">
        <v>6</v>
      </c>
      <c r="Z40" s="97">
        <v>4</v>
      </c>
      <c r="AA40" s="113"/>
      <c r="AB40" s="145"/>
      <c r="AC40" s="110"/>
      <c r="AD40" s="110">
        <v>4</v>
      </c>
      <c r="AE40" s="99"/>
      <c r="AF40" s="101">
        <f t="shared" si="0"/>
        <v>45338</v>
      </c>
      <c r="AG40" s="153" t="s">
        <v>424</v>
      </c>
      <c r="AH40" s="102" t="s">
        <v>638</v>
      </c>
      <c r="AI40" s="97">
        <v>0</v>
      </c>
      <c r="AJ40" s="101">
        <v>45259.175682870373</v>
      </c>
      <c r="AK40" s="100"/>
      <c r="AL40" s="98" t="s">
        <v>170</v>
      </c>
      <c r="AM40" s="99" t="s">
        <v>329</v>
      </c>
      <c r="AN40" s="97">
        <v>1</v>
      </c>
      <c r="AO40" s="97">
        <v>0</v>
      </c>
      <c r="AP40" s="97">
        <v>8</v>
      </c>
      <c r="AQ40" s="97">
        <v>12</v>
      </c>
      <c r="AR40" s="101">
        <v>45187.545138888891</v>
      </c>
      <c r="AS40" s="101">
        <v>45381</v>
      </c>
      <c r="AT40" s="101">
        <v>45259.175625000003</v>
      </c>
      <c r="AU40" s="101">
        <v>45259.175682870373</v>
      </c>
      <c r="AV40" s="95" t="s">
        <v>533</v>
      </c>
      <c r="AW40" s="98" t="s">
        <v>42</v>
      </c>
      <c r="AX40" s="97">
        <v>0</v>
      </c>
      <c r="AY40" s="97">
        <v>0</v>
      </c>
      <c r="AZ40" s="97"/>
    </row>
    <row r="41" spans="1:52" ht="24" x14ac:dyDescent="0.3">
      <c r="A41" s="88" t="s">
        <v>738</v>
      </c>
      <c r="B41" s="89" t="s">
        <v>604</v>
      </c>
      <c r="C41" s="92" t="s">
        <v>627</v>
      </c>
      <c r="D41" s="92" t="s">
        <v>620</v>
      </c>
      <c r="E41" s="92" t="s">
        <v>628</v>
      </c>
      <c r="F41" s="90">
        <v>0</v>
      </c>
      <c r="G41" s="91" t="s">
        <v>172</v>
      </c>
      <c r="H41" s="91" t="s">
        <v>31</v>
      </c>
      <c r="I41" s="91" t="s">
        <v>41</v>
      </c>
      <c r="J41" s="91" t="s">
        <v>166</v>
      </c>
      <c r="K41" s="93">
        <v>45224.195069444446</v>
      </c>
      <c r="L41" s="93">
        <v>45323</v>
      </c>
      <c r="M41" s="93">
        <v>45352</v>
      </c>
      <c r="N41" s="88" t="s">
        <v>678</v>
      </c>
      <c r="O41" s="89" t="s">
        <v>329</v>
      </c>
      <c r="P41" s="92" t="s">
        <v>223</v>
      </c>
      <c r="Q41" s="92" t="s">
        <v>392</v>
      </c>
      <c r="R41" s="92" t="s">
        <v>701</v>
      </c>
      <c r="S41" s="92" t="s">
        <v>701</v>
      </c>
      <c r="T41" s="92" t="s">
        <v>64</v>
      </c>
      <c r="U41" s="92" t="s">
        <v>686</v>
      </c>
      <c r="V41" s="90">
        <v>11</v>
      </c>
      <c r="W41" s="90">
        <v>22</v>
      </c>
      <c r="X41" s="90">
        <v>11</v>
      </c>
      <c r="Y41" s="90">
        <v>4</v>
      </c>
      <c r="Z41" s="90">
        <v>3</v>
      </c>
      <c r="AA41" s="119"/>
      <c r="AB41" s="118"/>
      <c r="AC41" s="90"/>
      <c r="AD41" s="90">
        <v>3</v>
      </c>
      <c r="AE41" s="92"/>
      <c r="AF41" s="93">
        <f t="shared" si="0"/>
        <v>45307</v>
      </c>
      <c r="AG41" s="152" t="s">
        <v>424</v>
      </c>
      <c r="AH41" s="94" t="s">
        <v>627</v>
      </c>
      <c r="AI41" s="90">
        <v>0</v>
      </c>
      <c r="AJ41" s="93">
        <v>45224.195127314815</v>
      </c>
      <c r="AK41" s="118"/>
      <c r="AL41" s="91" t="s">
        <v>170</v>
      </c>
      <c r="AM41" s="92" t="s">
        <v>329</v>
      </c>
      <c r="AN41" s="90">
        <v>1</v>
      </c>
      <c r="AO41" s="90">
        <v>0</v>
      </c>
      <c r="AP41" s="90">
        <v>5</v>
      </c>
      <c r="AQ41" s="90">
        <v>15</v>
      </c>
      <c r="AR41" s="93">
        <v>45218.744444444441</v>
      </c>
      <c r="AS41" s="93">
        <v>45350</v>
      </c>
      <c r="AT41" s="93">
        <v>45224.1950462963</v>
      </c>
      <c r="AU41" s="93">
        <v>45224.195127314815</v>
      </c>
      <c r="AV41" s="88" t="s">
        <v>501</v>
      </c>
      <c r="AW41" s="91" t="s">
        <v>44</v>
      </c>
      <c r="AX41" s="90">
        <v>0</v>
      </c>
      <c r="AY41" s="90">
        <v>0</v>
      </c>
      <c r="AZ41" s="90">
        <v>0</v>
      </c>
    </row>
    <row r="42" spans="1:52" ht="24" x14ac:dyDescent="0.3">
      <c r="A42" s="34" t="s">
        <v>744</v>
      </c>
      <c r="B42" s="35" t="s">
        <v>604</v>
      </c>
      <c r="C42" s="38" t="s">
        <v>638</v>
      </c>
      <c r="D42" s="38" t="s">
        <v>613</v>
      </c>
      <c r="E42" s="38" t="s">
        <v>639</v>
      </c>
      <c r="F42" s="62">
        <v>0</v>
      </c>
      <c r="G42" s="37" t="s">
        <v>172</v>
      </c>
      <c r="H42" s="37" t="s">
        <v>31</v>
      </c>
      <c r="I42" s="37" t="s">
        <v>41</v>
      </c>
      <c r="J42" s="37" t="s">
        <v>166</v>
      </c>
      <c r="K42" s="39">
        <v>45259.17564814815</v>
      </c>
      <c r="L42" s="39">
        <v>45352</v>
      </c>
      <c r="M42" s="39">
        <v>45383</v>
      </c>
      <c r="N42" s="34" t="s">
        <v>679</v>
      </c>
      <c r="O42" s="35" t="s">
        <v>329</v>
      </c>
      <c r="P42" s="38" t="s">
        <v>99</v>
      </c>
      <c r="Q42" s="38" t="s">
        <v>369</v>
      </c>
      <c r="R42" s="38" t="s">
        <v>702</v>
      </c>
      <c r="S42" s="38" t="s">
        <v>717</v>
      </c>
      <c r="T42" s="38" t="s">
        <v>306</v>
      </c>
      <c r="U42" s="38" t="s">
        <v>686</v>
      </c>
      <c r="V42" s="62">
        <v>110</v>
      </c>
      <c r="W42" s="62">
        <v>322</v>
      </c>
      <c r="X42" s="62">
        <v>22</v>
      </c>
      <c r="Y42" s="62">
        <v>30</v>
      </c>
      <c r="Z42" s="62">
        <v>228</v>
      </c>
      <c r="AA42" s="111"/>
      <c r="AB42" s="143"/>
      <c r="AC42" s="63"/>
      <c r="AD42" s="63">
        <v>28</v>
      </c>
      <c r="AE42" s="38"/>
      <c r="AF42" s="39">
        <f t="shared" si="0"/>
        <v>45338</v>
      </c>
      <c r="AG42" s="151" t="s">
        <v>424</v>
      </c>
      <c r="AH42" s="36" t="s">
        <v>638</v>
      </c>
      <c r="AI42" s="62">
        <v>0</v>
      </c>
      <c r="AJ42" s="39">
        <v>45259.175682870373</v>
      </c>
      <c r="AK42" s="55"/>
      <c r="AL42" s="37" t="s">
        <v>170</v>
      </c>
      <c r="AM42" s="38" t="s">
        <v>329</v>
      </c>
      <c r="AN42" s="62">
        <v>1</v>
      </c>
      <c r="AO42" s="62">
        <v>0</v>
      </c>
      <c r="AP42" s="62">
        <v>16</v>
      </c>
      <c r="AQ42" s="62">
        <v>30</v>
      </c>
      <c r="AR42" s="39">
        <v>45247.490277777775</v>
      </c>
      <c r="AS42" s="39">
        <v>45381</v>
      </c>
      <c r="AT42" s="39">
        <v>45259.175625000003</v>
      </c>
      <c r="AU42" s="39">
        <v>45259.175682870373</v>
      </c>
      <c r="AV42" s="34" t="s">
        <v>533</v>
      </c>
      <c r="AW42" s="37" t="s">
        <v>42</v>
      </c>
      <c r="AX42" s="62">
        <v>0</v>
      </c>
      <c r="AY42" s="62">
        <v>0</v>
      </c>
      <c r="AZ42" s="62"/>
    </row>
    <row r="43" spans="1:52" ht="24" x14ac:dyDescent="0.3">
      <c r="A43" s="95" t="s">
        <v>743</v>
      </c>
      <c r="B43" s="96" t="s">
        <v>604</v>
      </c>
      <c r="C43" s="99" t="s">
        <v>636</v>
      </c>
      <c r="D43" s="99" t="s">
        <v>613</v>
      </c>
      <c r="E43" s="99" t="s">
        <v>637</v>
      </c>
      <c r="F43" s="97">
        <v>0</v>
      </c>
      <c r="G43" s="98" t="s">
        <v>172</v>
      </c>
      <c r="H43" s="98" t="s">
        <v>31</v>
      </c>
      <c r="I43" s="98" t="s">
        <v>41</v>
      </c>
      <c r="J43" s="98" t="s">
        <v>166</v>
      </c>
      <c r="K43" s="101">
        <v>45259.175902777781</v>
      </c>
      <c r="L43" s="101">
        <v>45352</v>
      </c>
      <c r="M43" s="101">
        <v>45383</v>
      </c>
      <c r="N43" s="95" t="s">
        <v>679</v>
      </c>
      <c r="O43" s="96" t="s">
        <v>329</v>
      </c>
      <c r="P43" s="99" t="s">
        <v>99</v>
      </c>
      <c r="Q43" s="99" t="s">
        <v>369</v>
      </c>
      <c r="R43" s="99" t="s">
        <v>702</v>
      </c>
      <c r="S43" s="99" t="s">
        <v>717</v>
      </c>
      <c r="T43" s="99" t="s">
        <v>306</v>
      </c>
      <c r="U43" s="99" t="s">
        <v>686</v>
      </c>
      <c r="V43" s="97">
        <v>110</v>
      </c>
      <c r="W43" s="97">
        <v>322</v>
      </c>
      <c r="X43" s="97">
        <v>22</v>
      </c>
      <c r="Y43" s="97">
        <v>30</v>
      </c>
      <c r="Z43" s="97">
        <v>228</v>
      </c>
      <c r="AA43" s="113"/>
      <c r="AB43" s="145"/>
      <c r="AC43" s="110"/>
      <c r="AD43" s="110">
        <v>28</v>
      </c>
      <c r="AE43" s="99"/>
      <c r="AF43" s="101">
        <f t="shared" si="0"/>
        <v>45338</v>
      </c>
      <c r="AG43" s="153" t="s">
        <v>424</v>
      </c>
      <c r="AH43" s="102" t="s">
        <v>636</v>
      </c>
      <c r="AI43" s="97">
        <v>0</v>
      </c>
      <c r="AJ43" s="101">
        <v>45259.175937499997</v>
      </c>
      <c r="AK43" s="100"/>
      <c r="AL43" s="98" t="s">
        <v>170</v>
      </c>
      <c r="AM43" s="99" t="s">
        <v>329</v>
      </c>
      <c r="AN43" s="97">
        <v>1</v>
      </c>
      <c r="AO43" s="97">
        <v>0</v>
      </c>
      <c r="AP43" s="97">
        <v>16</v>
      </c>
      <c r="AQ43" s="97">
        <v>30</v>
      </c>
      <c r="AR43" s="101">
        <v>45247.490277777775</v>
      </c>
      <c r="AS43" s="101">
        <v>45381</v>
      </c>
      <c r="AT43" s="101">
        <v>45259.175891203704</v>
      </c>
      <c r="AU43" s="101">
        <v>45259.175949074073</v>
      </c>
      <c r="AV43" s="95" t="s">
        <v>534</v>
      </c>
      <c r="AW43" s="98" t="s">
        <v>42</v>
      </c>
      <c r="AX43" s="97">
        <v>0</v>
      </c>
      <c r="AY43" s="97">
        <v>0</v>
      </c>
      <c r="AZ43" s="97"/>
    </row>
    <row r="44" spans="1:52" ht="36" x14ac:dyDescent="0.3">
      <c r="A44" s="88" t="s">
        <v>745</v>
      </c>
      <c r="B44" s="89" t="s">
        <v>604</v>
      </c>
      <c r="C44" s="92" t="s">
        <v>640</v>
      </c>
      <c r="D44" s="92" t="s">
        <v>606</v>
      </c>
      <c r="E44" s="92" t="s">
        <v>556</v>
      </c>
      <c r="F44" s="90">
        <v>0</v>
      </c>
      <c r="G44" s="91" t="s">
        <v>172</v>
      </c>
      <c r="H44" s="91" t="s">
        <v>32</v>
      </c>
      <c r="I44" s="91" t="s">
        <v>43</v>
      </c>
      <c r="J44" s="91" t="s">
        <v>169</v>
      </c>
      <c r="K44" s="93">
        <v>45294.799722222226</v>
      </c>
      <c r="L44" s="93">
        <v>45253.392592592594</v>
      </c>
      <c r="M44" s="93">
        <v>45313.392592592594</v>
      </c>
      <c r="N44" s="88" t="s">
        <v>680</v>
      </c>
      <c r="O44" s="89" t="s">
        <v>329</v>
      </c>
      <c r="P44" s="92" t="s">
        <v>300</v>
      </c>
      <c r="Q44" s="92" t="s">
        <v>394</v>
      </c>
      <c r="R44" s="92" t="s">
        <v>301</v>
      </c>
      <c r="S44" s="92"/>
      <c r="T44" s="92" t="s">
        <v>66</v>
      </c>
      <c r="U44" s="92" t="s">
        <v>685</v>
      </c>
      <c r="V44" s="90">
        <v>0</v>
      </c>
      <c r="W44" s="90">
        <v>0</v>
      </c>
      <c r="X44" s="90">
        <v>11</v>
      </c>
      <c r="Y44" s="90">
        <v>11</v>
      </c>
      <c r="Z44" s="90">
        <v>0</v>
      </c>
      <c r="AA44" s="119"/>
      <c r="AB44" s="118"/>
      <c r="AC44" s="90"/>
      <c r="AD44" s="90">
        <v>0</v>
      </c>
      <c r="AE44" s="92" t="s">
        <v>756</v>
      </c>
      <c r="AF44" s="93">
        <f t="shared" si="0"/>
        <v>45268.392592592594</v>
      </c>
      <c r="AG44" s="152" t="s">
        <v>424</v>
      </c>
      <c r="AH44" s="94" t="s">
        <v>640</v>
      </c>
      <c r="AI44" s="90">
        <v>0</v>
      </c>
      <c r="AJ44" s="93">
        <v>45294.799722222226</v>
      </c>
      <c r="AK44" s="118"/>
      <c r="AL44" s="91" t="s">
        <v>170</v>
      </c>
      <c r="AM44" s="92" t="s">
        <v>329</v>
      </c>
      <c r="AN44" s="90">
        <v>1</v>
      </c>
      <c r="AO44" s="90">
        <v>0</v>
      </c>
      <c r="AP44" s="90">
        <v>0</v>
      </c>
      <c r="AQ44" s="90">
        <v>30</v>
      </c>
      <c r="AR44" s="93">
        <v>44755.761111111111</v>
      </c>
      <c r="AS44" s="93">
        <v>45253.392592592594</v>
      </c>
      <c r="AT44" s="93">
        <v>45253.392592592594</v>
      </c>
      <c r="AU44" s="93">
        <v>45294.799722222226</v>
      </c>
      <c r="AV44" s="88" t="s">
        <v>535</v>
      </c>
      <c r="AW44" s="91" t="s">
        <v>42</v>
      </c>
      <c r="AX44" s="90">
        <v>0</v>
      </c>
      <c r="AY44" s="90">
        <v>0</v>
      </c>
      <c r="AZ44" s="90"/>
    </row>
    <row r="45" spans="1:52" ht="36" x14ac:dyDescent="0.3">
      <c r="A45" s="84" t="s">
        <v>745</v>
      </c>
      <c r="B45" s="18" t="s">
        <v>604</v>
      </c>
      <c r="C45" s="30" t="s">
        <v>640</v>
      </c>
      <c r="D45" s="30" t="s">
        <v>606</v>
      </c>
      <c r="E45" s="30" t="s">
        <v>556</v>
      </c>
      <c r="F45" s="86">
        <v>0</v>
      </c>
      <c r="G45" s="19" t="s">
        <v>172</v>
      </c>
      <c r="H45" s="19" t="s">
        <v>32</v>
      </c>
      <c r="I45" s="19" t="s">
        <v>43</v>
      </c>
      <c r="J45" s="19" t="s">
        <v>169</v>
      </c>
      <c r="K45" s="87">
        <v>45294.799722222226</v>
      </c>
      <c r="L45" s="87">
        <v>45253.392592592594</v>
      </c>
      <c r="M45" s="87">
        <v>45313.392592592594</v>
      </c>
      <c r="N45" s="84" t="s">
        <v>681</v>
      </c>
      <c r="O45" s="18" t="s">
        <v>329</v>
      </c>
      <c r="P45" s="30" t="s">
        <v>323</v>
      </c>
      <c r="Q45" s="30" t="s">
        <v>394</v>
      </c>
      <c r="R45" s="30" t="s">
        <v>703</v>
      </c>
      <c r="S45" s="30"/>
      <c r="T45" s="30" t="s">
        <v>66</v>
      </c>
      <c r="U45" s="30" t="s">
        <v>685</v>
      </c>
      <c r="V45" s="86">
        <v>0</v>
      </c>
      <c r="W45" s="86">
        <v>0</v>
      </c>
      <c r="X45" s="86">
        <v>11</v>
      </c>
      <c r="Y45" s="86">
        <v>22</v>
      </c>
      <c r="Z45" s="86">
        <v>-11</v>
      </c>
      <c r="AA45" s="117"/>
      <c r="AB45" s="116"/>
      <c r="AC45" s="86"/>
      <c r="AD45" s="86">
        <v>-1</v>
      </c>
      <c r="AE45" s="30" t="s">
        <v>756</v>
      </c>
      <c r="AF45" s="87">
        <f t="shared" si="0"/>
        <v>45268.392592592594</v>
      </c>
      <c r="AG45" s="150" t="s">
        <v>424</v>
      </c>
      <c r="AH45" s="85" t="s">
        <v>640</v>
      </c>
      <c r="AI45" s="86">
        <v>0</v>
      </c>
      <c r="AJ45" s="87">
        <v>45294.799722222226</v>
      </c>
      <c r="AK45" s="116"/>
      <c r="AL45" s="19" t="s">
        <v>170</v>
      </c>
      <c r="AM45" s="156" t="s">
        <v>432</v>
      </c>
      <c r="AN45" s="86">
        <v>1</v>
      </c>
      <c r="AO45" s="86">
        <v>0</v>
      </c>
      <c r="AP45" s="86">
        <v>0</v>
      </c>
      <c r="AQ45" s="86">
        <v>30</v>
      </c>
      <c r="AR45" s="87">
        <v>44299.668055555558</v>
      </c>
      <c r="AS45" s="87">
        <v>45253.392592592594</v>
      </c>
      <c r="AT45" s="87">
        <v>45253.392592592594</v>
      </c>
      <c r="AU45" s="87">
        <v>45294.799722222226</v>
      </c>
      <c r="AV45" s="84" t="s">
        <v>535</v>
      </c>
      <c r="AW45" s="19" t="s">
        <v>42</v>
      </c>
      <c r="AX45" s="86">
        <v>0</v>
      </c>
      <c r="AY45" s="86">
        <v>0</v>
      </c>
      <c r="AZ45" s="86"/>
    </row>
    <row r="46" spans="1:52" x14ac:dyDescent="0.3">
      <c r="A46" s="34" t="s">
        <v>746</v>
      </c>
      <c r="B46" s="35" t="s">
        <v>604</v>
      </c>
      <c r="C46" s="38" t="s">
        <v>640</v>
      </c>
      <c r="D46" s="38" t="s">
        <v>613</v>
      </c>
      <c r="E46" s="38" t="s">
        <v>641</v>
      </c>
      <c r="F46" s="62">
        <v>0</v>
      </c>
      <c r="G46" s="37" t="s">
        <v>172</v>
      </c>
      <c r="H46" s="37" t="s">
        <v>31</v>
      </c>
      <c r="I46" s="37" t="s">
        <v>41</v>
      </c>
      <c r="J46" s="37" t="s">
        <v>166</v>
      </c>
      <c r="K46" s="39">
        <v>45259.174814814818</v>
      </c>
      <c r="L46" s="39">
        <v>45352</v>
      </c>
      <c r="M46" s="39">
        <v>45383</v>
      </c>
      <c r="N46" s="34" t="s">
        <v>682</v>
      </c>
      <c r="O46" s="35" t="s">
        <v>329</v>
      </c>
      <c r="P46" s="38" t="s">
        <v>67</v>
      </c>
      <c r="Q46" s="38" t="s">
        <v>368</v>
      </c>
      <c r="R46" s="38" t="s">
        <v>704</v>
      </c>
      <c r="S46" s="38" t="s">
        <v>718</v>
      </c>
      <c r="T46" s="38" t="s">
        <v>47</v>
      </c>
      <c r="U46" s="38" t="s">
        <v>686</v>
      </c>
      <c r="V46" s="62">
        <v>6</v>
      </c>
      <c r="W46" s="62">
        <v>118</v>
      </c>
      <c r="X46" s="62">
        <v>4</v>
      </c>
      <c r="Y46" s="62">
        <v>36</v>
      </c>
      <c r="Z46" s="62">
        <v>322</v>
      </c>
      <c r="AA46" s="111"/>
      <c r="AB46" s="143"/>
      <c r="AC46" s="63"/>
      <c r="AD46" s="63">
        <v>32</v>
      </c>
      <c r="AE46" s="38"/>
      <c r="AF46" s="39">
        <f t="shared" si="0"/>
        <v>45338</v>
      </c>
      <c r="AG46" s="151" t="s">
        <v>424</v>
      </c>
      <c r="AH46" s="36" t="s">
        <v>640</v>
      </c>
      <c r="AI46" s="62">
        <v>0</v>
      </c>
      <c r="AJ46" s="39">
        <v>45259.174849537034</v>
      </c>
      <c r="AK46" s="55"/>
      <c r="AL46" s="37" t="s">
        <v>170</v>
      </c>
      <c r="AM46" s="38" t="s">
        <v>329</v>
      </c>
      <c r="AN46" s="62">
        <v>6</v>
      </c>
      <c r="AO46" s="62">
        <v>0</v>
      </c>
      <c r="AP46" s="62">
        <v>82</v>
      </c>
      <c r="AQ46" s="62">
        <v>24</v>
      </c>
      <c r="AR46" s="39">
        <v>45280.628472222219</v>
      </c>
      <c r="AS46" s="39">
        <v>45381</v>
      </c>
      <c r="AT46" s="39">
        <v>45259.174791666665</v>
      </c>
      <c r="AU46" s="39">
        <v>45259.174849537034</v>
      </c>
      <c r="AV46" s="34" t="s">
        <v>535</v>
      </c>
      <c r="AW46" s="37" t="s">
        <v>42</v>
      </c>
      <c r="AX46" s="62">
        <v>0</v>
      </c>
      <c r="AY46" s="62">
        <v>0</v>
      </c>
      <c r="AZ46" s="62"/>
    </row>
    <row r="47" spans="1:52" x14ac:dyDescent="0.3">
      <c r="A47" s="40" t="s">
        <v>747</v>
      </c>
      <c r="B47" s="41" t="s">
        <v>604</v>
      </c>
      <c r="C47" s="46" t="s">
        <v>642</v>
      </c>
      <c r="D47" s="46" t="s">
        <v>613</v>
      </c>
      <c r="E47" s="46" t="s">
        <v>643</v>
      </c>
      <c r="F47" s="45">
        <v>0</v>
      </c>
      <c r="G47" s="43" t="s">
        <v>172</v>
      </c>
      <c r="H47" s="43" t="s">
        <v>31</v>
      </c>
      <c r="I47" s="43" t="s">
        <v>41</v>
      </c>
      <c r="J47" s="43" t="s">
        <v>166</v>
      </c>
      <c r="K47" s="44">
        <v>45259.174675925926</v>
      </c>
      <c r="L47" s="44">
        <v>45352</v>
      </c>
      <c r="M47" s="44">
        <v>45383</v>
      </c>
      <c r="N47" s="40" t="s">
        <v>682</v>
      </c>
      <c r="O47" s="41" t="s">
        <v>329</v>
      </c>
      <c r="P47" s="46" t="s">
        <v>67</v>
      </c>
      <c r="Q47" s="46" t="s">
        <v>368</v>
      </c>
      <c r="R47" s="46" t="s">
        <v>704</v>
      </c>
      <c r="S47" s="46" t="s">
        <v>718</v>
      </c>
      <c r="T47" s="46" t="s">
        <v>47</v>
      </c>
      <c r="U47" s="46" t="s">
        <v>686</v>
      </c>
      <c r="V47" s="45">
        <v>6</v>
      </c>
      <c r="W47" s="45">
        <v>118</v>
      </c>
      <c r="X47" s="45">
        <v>4</v>
      </c>
      <c r="Y47" s="45">
        <v>36</v>
      </c>
      <c r="Z47" s="45">
        <v>322</v>
      </c>
      <c r="AA47" s="112"/>
      <c r="AB47" s="144"/>
      <c r="AC47" s="64"/>
      <c r="AD47" s="64">
        <v>32</v>
      </c>
      <c r="AE47" s="46"/>
      <c r="AF47" s="44">
        <f t="shared" si="0"/>
        <v>45338</v>
      </c>
      <c r="AG47" s="154" t="s">
        <v>424</v>
      </c>
      <c r="AH47" s="42" t="s">
        <v>642</v>
      </c>
      <c r="AI47" s="45">
        <v>0</v>
      </c>
      <c r="AJ47" s="44">
        <v>45259.174710648149</v>
      </c>
      <c r="AK47" s="56"/>
      <c r="AL47" s="43" t="s">
        <v>170</v>
      </c>
      <c r="AM47" s="46" t="s">
        <v>329</v>
      </c>
      <c r="AN47" s="45">
        <v>6</v>
      </c>
      <c r="AO47" s="45">
        <v>0</v>
      </c>
      <c r="AP47" s="45">
        <v>82</v>
      </c>
      <c r="AQ47" s="45">
        <v>24</v>
      </c>
      <c r="AR47" s="44">
        <v>45280.628472222219</v>
      </c>
      <c r="AS47" s="44">
        <v>45381</v>
      </c>
      <c r="AT47" s="44">
        <v>45259.17465277778</v>
      </c>
      <c r="AU47" s="44">
        <v>45259.174710648149</v>
      </c>
      <c r="AV47" s="40" t="s">
        <v>537</v>
      </c>
      <c r="AW47" s="43" t="s">
        <v>42</v>
      </c>
      <c r="AX47" s="45">
        <v>0</v>
      </c>
      <c r="AY47" s="45">
        <v>0</v>
      </c>
      <c r="AZ47" s="45"/>
    </row>
    <row r="48" spans="1:52" x14ac:dyDescent="0.3">
      <c r="A48" s="40" t="s">
        <v>748</v>
      </c>
      <c r="B48" s="41" t="s">
        <v>604</v>
      </c>
      <c r="C48" s="46" t="s">
        <v>644</v>
      </c>
      <c r="D48" s="46" t="s">
        <v>613</v>
      </c>
      <c r="E48" s="46" t="s">
        <v>645</v>
      </c>
      <c r="F48" s="45">
        <v>0</v>
      </c>
      <c r="G48" s="43" t="s">
        <v>172</v>
      </c>
      <c r="H48" s="43" t="s">
        <v>31</v>
      </c>
      <c r="I48" s="43" t="s">
        <v>41</v>
      </c>
      <c r="J48" s="43" t="s">
        <v>166</v>
      </c>
      <c r="K48" s="44">
        <v>45259.174490740741</v>
      </c>
      <c r="L48" s="44">
        <v>45352</v>
      </c>
      <c r="M48" s="44">
        <v>45383</v>
      </c>
      <c r="N48" s="40" t="s">
        <v>682</v>
      </c>
      <c r="O48" s="41" t="s">
        <v>329</v>
      </c>
      <c r="P48" s="46" t="s">
        <v>67</v>
      </c>
      <c r="Q48" s="46" t="s">
        <v>368</v>
      </c>
      <c r="R48" s="46" t="s">
        <v>704</v>
      </c>
      <c r="S48" s="46" t="s">
        <v>718</v>
      </c>
      <c r="T48" s="46" t="s">
        <v>47</v>
      </c>
      <c r="U48" s="46" t="s">
        <v>686</v>
      </c>
      <c r="V48" s="45">
        <v>6</v>
      </c>
      <c r="W48" s="45">
        <v>118</v>
      </c>
      <c r="X48" s="45">
        <v>4</v>
      </c>
      <c r="Y48" s="45">
        <v>36</v>
      </c>
      <c r="Z48" s="45">
        <v>322</v>
      </c>
      <c r="AA48" s="112"/>
      <c r="AB48" s="144"/>
      <c r="AC48" s="64"/>
      <c r="AD48" s="64">
        <v>32</v>
      </c>
      <c r="AE48" s="46"/>
      <c r="AF48" s="44">
        <f t="shared" si="0"/>
        <v>45338</v>
      </c>
      <c r="AG48" s="154" t="s">
        <v>424</v>
      </c>
      <c r="AH48" s="42" t="s">
        <v>644</v>
      </c>
      <c r="AI48" s="45">
        <v>0</v>
      </c>
      <c r="AJ48" s="44">
        <v>45259.174525462964</v>
      </c>
      <c r="AK48" s="56"/>
      <c r="AL48" s="43" t="s">
        <v>170</v>
      </c>
      <c r="AM48" s="46" t="s">
        <v>329</v>
      </c>
      <c r="AN48" s="45">
        <v>6</v>
      </c>
      <c r="AO48" s="45">
        <v>0</v>
      </c>
      <c r="AP48" s="45">
        <v>82</v>
      </c>
      <c r="AQ48" s="45">
        <v>24</v>
      </c>
      <c r="AR48" s="44">
        <v>45280.628472222219</v>
      </c>
      <c r="AS48" s="44">
        <v>45381</v>
      </c>
      <c r="AT48" s="44">
        <v>45259.174467592595</v>
      </c>
      <c r="AU48" s="44">
        <v>45259.174525462964</v>
      </c>
      <c r="AV48" s="40" t="s">
        <v>538</v>
      </c>
      <c r="AW48" s="43" t="s">
        <v>42</v>
      </c>
      <c r="AX48" s="45">
        <v>0</v>
      </c>
      <c r="AY48" s="45">
        <v>0</v>
      </c>
      <c r="AZ48" s="45"/>
    </row>
    <row r="49" spans="1:52" x14ac:dyDescent="0.3">
      <c r="A49" s="95" t="s">
        <v>749</v>
      </c>
      <c r="B49" s="96" t="s">
        <v>604</v>
      </c>
      <c r="C49" s="99" t="s">
        <v>646</v>
      </c>
      <c r="D49" s="99" t="s">
        <v>613</v>
      </c>
      <c r="E49" s="99" t="s">
        <v>647</v>
      </c>
      <c r="F49" s="97">
        <v>0</v>
      </c>
      <c r="G49" s="98" t="s">
        <v>172</v>
      </c>
      <c r="H49" s="98" t="s">
        <v>31</v>
      </c>
      <c r="I49" s="98" t="s">
        <v>41</v>
      </c>
      <c r="J49" s="98" t="s">
        <v>166</v>
      </c>
      <c r="K49" s="101">
        <v>45259.174745370372</v>
      </c>
      <c r="L49" s="101">
        <v>45352</v>
      </c>
      <c r="M49" s="101">
        <v>45383</v>
      </c>
      <c r="N49" s="95" t="s">
        <v>682</v>
      </c>
      <c r="O49" s="96" t="s">
        <v>329</v>
      </c>
      <c r="P49" s="99" t="s">
        <v>67</v>
      </c>
      <c r="Q49" s="99" t="s">
        <v>368</v>
      </c>
      <c r="R49" s="99" t="s">
        <v>704</v>
      </c>
      <c r="S49" s="99" t="s">
        <v>718</v>
      </c>
      <c r="T49" s="99" t="s">
        <v>47</v>
      </c>
      <c r="U49" s="99" t="s">
        <v>686</v>
      </c>
      <c r="V49" s="97">
        <v>6</v>
      </c>
      <c r="W49" s="97">
        <v>118</v>
      </c>
      <c r="X49" s="97">
        <v>4</v>
      </c>
      <c r="Y49" s="97">
        <v>36</v>
      </c>
      <c r="Z49" s="97">
        <v>322</v>
      </c>
      <c r="AA49" s="113"/>
      <c r="AB49" s="145"/>
      <c r="AC49" s="110"/>
      <c r="AD49" s="110">
        <v>32</v>
      </c>
      <c r="AE49" s="99"/>
      <c r="AF49" s="101">
        <f t="shared" si="0"/>
        <v>45338</v>
      </c>
      <c r="AG49" s="153" t="s">
        <v>424</v>
      </c>
      <c r="AH49" s="102" t="s">
        <v>646</v>
      </c>
      <c r="AI49" s="97">
        <v>0</v>
      </c>
      <c r="AJ49" s="101">
        <v>45259.174780092595</v>
      </c>
      <c r="AK49" s="100"/>
      <c r="AL49" s="98" t="s">
        <v>170</v>
      </c>
      <c r="AM49" s="99" t="s">
        <v>329</v>
      </c>
      <c r="AN49" s="97">
        <v>6</v>
      </c>
      <c r="AO49" s="97">
        <v>0</v>
      </c>
      <c r="AP49" s="97">
        <v>82</v>
      </c>
      <c r="AQ49" s="97">
        <v>24</v>
      </c>
      <c r="AR49" s="101">
        <v>45280.628472222219</v>
      </c>
      <c r="AS49" s="101">
        <v>45381</v>
      </c>
      <c r="AT49" s="101">
        <v>45259.174722222226</v>
      </c>
      <c r="AU49" s="101">
        <v>45259.174780092595</v>
      </c>
      <c r="AV49" s="95" t="s">
        <v>536</v>
      </c>
      <c r="AW49" s="98" t="s">
        <v>42</v>
      </c>
      <c r="AX49" s="97">
        <v>0</v>
      </c>
      <c r="AY49" s="97">
        <v>0</v>
      </c>
      <c r="AZ49" s="97"/>
    </row>
    <row r="50" spans="1:52" ht="24" x14ac:dyDescent="0.3">
      <c r="A50" s="103" t="s">
        <v>750</v>
      </c>
      <c r="B50" s="104" t="s">
        <v>604</v>
      </c>
      <c r="C50" s="107" t="s">
        <v>648</v>
      </c>
      <c r="D50" s="107" t="s">
        <v>613</v>
      </c>
      <c r="E50" s="107" t="s">
        <v>649</v>
      </c>
      <c r="F50" s="105">
        <v>0</v>
      </c>
      <c r="G50" s="106" t="s">
        <v>172</v>
      </c>
      <c r="H50" s="106" t="s">
        <v>31</v>
      </c>
      <c r="I50" s="106" t="s">
        <v>41</v>
      </c>
      <c r="J50" s="106" t="s">
        <v>166</v>
      </c>
      <c r="K50" s="108">
        <v>45259.174560185187</v>
      </c>
      <c r="L50" s="108">
        <v>45352</v>
      </c>
      <c r="M50" s="108">
        <v>45383</v>
      </c>
      <c r="N50" s="103" t="s">
        <v>683</v>
      </c>
      <c r="O50" s="104" t="s">
        <v>329</v>
      </c>
      <c r="P50" s="107" t="s">
        <v>69</v>
      </c>
      <c r="Q50" s="107" t="s">
        <v>368</v>
      </c>
      <c r="R50" s="107" t="s">
        <v>705</v>
      </c>
      <c r="S50" s="107" t="s">
        <v>705</v>
      </c>
      <c r="T50" s="107" t="s">
        <v>46</v>
      </c>
      <c r="U50" s="107" t="s">
        <v>686</v>
      </c>
      <c r="V50" s="105">
        <v>3</v>
      </c>
      <c r="W50" s="105">
        <v>6</v>
      </c>
      <c r="X50" s="105">
        <v>3</v>
      </c>
      <c r="Y50" s="105">
        <v>223</v>
      </c>
      <c r="Z50" s="105">
        <v>220</v>
      </c>
      <c r="AA50" s="121"/>
      <c r="AB50" s="146"/>
      <c r="AC50" s="122"/>
      <c r="AD50" s="122">
        <v>20</v>
      </c>
      <c r="AE50" s="107"/>
      <c r="AF50" s="108">
        <f t="shared" si="0"/>
        <v>45338</v>
      </c>
      <c r="AG50" s="155" t="s">
        <v>424</v>
      </c>
      <c r="AH50" s="109" t="s">
        <v>648</v>
      </c>
      <c r="AI50" s="105">
        <v>0</v>
      </c>
      <c r="AJ50" s="108">
        <v>45259.17459490741</v>
      </c>
      <c r="AK50" s="120"/>
      <c r="AL50" s="106" t="s">
        <v>170</v>
      </c>
      <c r="AM50" s="107" t="s">
        <v>329</v>
      </c>
      <c r="AN50" s="105">
        <v>6</v>
      </c>
      <c r="AO50" s="105">
        <v>0</v>
      </c>
      <c r="AP50" s="105">
        <v>24</v>
      </c>
      <c r="AQ50" s="105">
        <v>14</v>
      </c>
      <c r="AR50" s="108">
        <v>45251.771527777775</v>
      </c>
      <c r="AS50" s="108">
        <v>45381</v>
      </c>
      <c r="AT50" s="108">
        <v>45259.174537037034</v>
      </c>
      <c r="AU50" s="108">
        <v>45259.17459490741</v>
      </c>
      <c r="AV50" s="103" t="s">
        <v>539</v>
      </c>
      <c r="AW50" s="106" t="s">
        <v>42</v>
      </c>
      <c r="AX50" s="105">
        <v>0</v>
      </c>
      <c r="AY50" s="105">
        <v>0</v>
      </c>
      <c r="AZ50" s="105"/>
    </row>
    <row r="51" spans="1:52" ht="24" x14ac:dyDescent="0.3">
      <c r="A51" s="95" t="s">
        <v>751</v>
      </c>
      <c r="B51" s="96" t="s">
        <v>604</v>
      </c>
      <c r="C51" s="99" t="s">
        <v>650</v>
      </c>
      <c r="D51" s="99" t="s">
        <v>613</v>
      </c>
      <c r="E51" s="99" t="s">
        <v>651</v>
      </c>
      <c r="F51" s="97">
        <v>0</v>
      </c>
      <c r="G51" s="98" t="s">
        <v>172</v>
      </c>
      <c r="H51" s="98" t="s">
        <v>31</v>
      </c>
      <c r="I51" s="98" t="s">
        <v>41</v>
      </c>
      <c r="J51" s="98" t="s">
        <v>166</v>
      </c>
      <c r="K51" s="101">
        <v>45259.174884259257</v>
      </c>
      <c r="L51" s="101">
        <v>45352</v>
      </c>
      <c r="M51" s="101">
        <v>45383</v>
      </c>
      <c r="N51" s="95" t="s">
        <v>683</v>
      </c>
      <c r="O51" s="96" t="s">
        <v>329</v>
      </c>
      <c r="P51" s="99" t="s">
        <v>69</v>
      </c>
      <c r="Q51" s="99" t="s">
        <v>368</v>
      </c>
      <c r="R51" s="99" t="s">
        <v>705</v>
      </c>
      <c r="S51" s="99" t="s">
        <v>705</v>
      </c>
      <c r="T51" s="99" t="s">
        <v>46</v>
      </c>
      <c r="U51" s="99" t="s">
        <v>686</v>
      </c>
      <c r="V51" s="97">
        <v>3</v>
      </c>
      <c r="W51" s="97">
        <v>6</v>
      </c>
      <c r="X51" s="97">
        <v>3</v>
      </c>
      <c r="Y51" s="97">
        <v>223</v>
      </c>
      <c r="Z51" s="97">
        <v>220</v>
      </c>
      <c r="AA51" s="113"/>
      <c r="AB51" s="145"/>
      <c r="AC51" s="110"/>
      <c r="AD51" s="110">
        <v>20</v>
      </c>
      <c r="AE51" s="99"/>
      <c r="AF51" s="101">
        <f t="shared" si="0"/>
        <v>45338</v>
      </c>
      <c r="AG51" s="153" t="s">
        <v>424</v>
      </c>
      <c r="AH51" s="102" t="s">
        <v>650</v>
      </c>
      <c r="AI51" s="97">
        <v>0</v>
      </c>
      <c r="AJ51" s="101">
        <v>45278.898379629631</v>
      </c>
      <c r="AK51" s="100"/>
      <c r="AL51" s="98" t="s">
        <v>170</v>
      </c>
      <c r="AM51" s="99" t="s">
        <v>329</v>
      </c>
      <c r="AN51" s="97">
        <v>6</v>
      </c>
      <c r="AO51" s="97">
        <v>0</v>
      </c>
      <c r="AP51" s="97">
        <v>24</v>
      </c>
      <c r="AQ51" s="97">
        <v>14</v>
      </c>
      <c r="AR51" s="101">
        <v>45251.771527777775</v>
      </c>
      <c r="AS51" s="101">
        <v>45381</v>
      </c>
      <c r="AT51" s="101">
        <v>45259.174861111111</v>
      </c>
      <c r="AU51" s="101">
        <v>45278.8983912037</v>
      </c>
      <c r="AV51" s="95" t="s">
        <v>540</v>
      </c>
      <c r="AW51" s="98" t="s">
        <v>42</v>
      </c>
      <c r="AX51" s="97">
        <v>0</v>
      </c>
      <c r="AY51" s="97">
        <v>0</v>
      </c>
      <c r="AZ51" s="97"/>
    </row>
    <row r="52" spans="1:52" ht="24" x14ac:dyDescent="0.3">
      <c r="A52" s="103" t="s">
        <v>744</v>
      </c>
      <c r="B52" s="104" t="s">
        <v>604</v>
      </c>
      <c r="C52" s="107" t="s">
        <v>652</v>
      </c>
      <c r="D52" s="107" t="s">
        <v>613</v>
      </c>
      <c r="E52" s="107" t="s">
        <v>653</v>
      </c>
      <c r="F52" s="105">
        <v>0</v>
      </c>
      <c r="G52" s="106" t="s">
        <v>172</v>
      </c>
      <c r="H52" s="106" t="s">
        <v>31</v>
      </c>
      <c r="I52" s="106" t="s">
        <v>41</v>
      </c>
      <c r="J52" s="106" t="s">
        <v>166</v>
      </c>
      <c r="K52" s="108">
        <v>45259.175428240742</v>
      </c>
      <c r="L52" s="108">
        <v>45352</v>
      </c>
      <c r="M52" s="108">
        <v>45383</v>
      </c>
      <c r="N52" s="103" t="s">
        <v>684</v>
      </c>
      <c r="O52" s="104" t="s">
        <v>329</v>
      </c>
      <c r="P52" s="107" t="s">
        <v>372</v>
      </c>
      <c r="Q52" s="107" t="s">
        <v>358</v>
      </c>
      <c r="R52" s="107" t="s">
        <v>706</v>
      </c>
      <c r="S52" s="107" t="s">
        <v>719</v>
      </c>
      <c r="T52" s="107" t="s">
        <v>461</v>
      </c>
      <c r="U52" s="107" t="s">
        <v>686</v>
      </c>
      <c r="V52" s="105">
        <v>2240</v>
      </c>
      <c r="W52" s="105">
        <v>480</v>
      </c>
      <c r="X52" s="105">
        <v>224</v>
      </c>
      <c r="Y52" s="105">
        <v>375</v>
      </c>
      <c r="Z52" s="105">
        <v>3511</v>
      </c>
      <c r="AA52" s="121"/>
      <c r="AB52" s="146"/>
      <c r="AC52" s="122"/>
      <c r="AD52" s="122">
        <v>351</v>
      </c>
      <c r="AE52" s="107"/>
      <c r="AF52" s="108">
        <f t="shared" si="0"/>
        <v>45338</v>
      </c>
      <c r="AG52" s="155" t="s">
        <v>424</v>
      </c>
      <c r="AH52" s="109" t="s">
        <v>652</v>
      </c>
      <c r="AI52" s="105">
        <v>0</v>
      </c>
      <c r="AJ52" s="108">
        <v>45259.175462962965</v>
      </c>
      <c r="AK52" s="120"/>
      <c r="AL52" s="106" t="s">
        <v>170</v>
      </c>
      <c r="AM52" s="107" t="s">
        <v>329</v>
      </c>
      <c r="AN52" s="105">
        <v>12</v>
      </c>
      <c r="AO52" s="105">
        <v>46</v>
      </c>
      <c r="AP52" s="105">
        <v>1223</v>
      </c>
      <c r="AQ52" s="105">
        <v>21</v>
      </c>
      <c r="AR52" s="108">
        <v>45296.602083333331</v>
      </c>
      <c r="AS52" s="108">
        <v>45381</v>
      </c>
      <c r="AT52" s="108">
        <v>45259.175416666665</v>
      </c>
      <c r="AU52" s="108">
        <v>45259.175462962965</v>
      </c>
      <c r="AV52" s="103" t="s">
        <v>541</v>
      </c>
      <c r="AW52" s="106" t="s">
        <v>42</v>
      </c>
      <c r="AX52" s="105">
        <v>0</v>
      </c>
      <c r="AY52" s="105">
        <v>0</v>
      </c>
      <c r="AZ52" s="105"/>
    </row>
    <row r="53" spans="1:52" ht="24" x14ac:dyDescent="0.3">
      <c r="A53" s="40" t="s">
        <v>752</v>
      </c>
      <c r="B53" s="41" t="s">
        <v>604</v>
      </c>
      <c r="C53" s="46" t="s">
        <v>654</v>
      </c>
      <c r="D53" s="46" t="s">
        <v>613</v>
      </c>
      <c r="E53" s="46" t="s">
        <v>655</v>
      </c>
      <c r="F53" s="45">
        <v>0</v>
      </c>
      <c r="G53" s="43" t="s">
        <v>172</v>
      </c>
      <c r="H53" s="43" t="s">
        <v>31</v>
      </c>
      <c r="I53" s="43" t="s">
        <v>41</v>
      </c>
      <c r="J53" s="43" t="s">
        <v>166</v>
      </c>
      <c r="K53" s="44">
        <v>45287.177349537036</v>
      </c>
      <c r="L53" s="44">
        <v>45383</v>
      </c>
      <c r="M53" s="44">
        <v>45413</v>
      </c>
      <c r="N53" s="40" t="s">
        <v>684</v>
      </c>
      <c r="O53" s="41" t="s">
        <v>329</v>
      </c>
      <c r="P53" s="46" t="s">
        <v>372</v>
      </c>
      <c r="Q53" s="46" t="s">
        <v>358</v>
      </c>
      <c r="R53" s="46" t="s">
        <v>706</v>
      </c>
      <c r="S53" s="46" t="s">
        <v>719</v>
      </c>
      <c r="T53" s="46" t="s">
        <v>461</v>
      </c>
      <c r="U53" s="46" t="s">
        <v>686</v>
      </c>
      <c r="V53" s="45">
        <v>2240</v>
      </c>
      <c r="W53" s="45">
        <v>480</v>
      </c>
      <c r="X53" s="45">
        <v>224</v>
      </c>
      <c r="Y53" s="45">
        <v>375</v>
      </c>
      <c r="Z53" s="45">
        <v>3511</v>
      </c>
      <c r="AA53" s="112"/>
      <c r="AB53" s="144"/>
      <c r="AC53" s="64"/>
      <c r="AD53" s="64">
        <v>351</v>
      </c>
      <c r="AE53" s="46"/>
      <c r="AF53" s="44">
        <f t="shared" si="0"/>
        <v>45368</v>
      </c>
      <c r="AG53" s="154" t="s">
        <v>424</v>
      </c>
      <c r="AH53" s="42" t="s">
        <v>654</v>
      </c>
      <c r="AI53" s="45">
        <v>0</v>
      </c>
      <c r="AJ53" s="44">
        <v>45287.177384259259</v>
      </c>
      <c r="AK53" s="56"/>
      <c r="AL53" s="43" t="s">
        <v>170</v>
      </c>
      <c r="AM53" s="46" t="s">
        <v>329</v>
      </c>
      <c r="AN53" s="45">
        <v>12</v>
      </c>
      <c r="AO53" s="45">
        <v>46</v>
      </c>
      <c r="AP53" s="45">
        <v>1223</v>
      </c>
      <c r="AQ53" s="45">
        <v>21</v>
      </c>
      <c r="AR53" s="44">
        <v>45296.602083333331</v>
      </c>
      <c r="AS53" s="44">
        <v>45412</v>
      </c>
      <c r="AT53" s="44">
        <v>45287.177337962959</v>
      </c>
      <c r="AU53" s="44">
        <v>45287.177384259259</v>
      </c>
      <c r="AV53" s="40" t="s">
        <v>554</v>
      </c>
      <c r="AW53" s="43" t="s">
        <v>42</v>
      </c>
      <c r="AX53" s="45">
        <v>0</v>
      </c>
      <c r="AY53" s="45">
        <v>0</v>
      </c>
      <c r="AZ53" s="45"/>
    </row>
    <row r="54" spans="1:52" ht="24" x14ac:dyDescent="0.3">
      <c r="A54" s="40" t="s">
        <v>753</v>
      </c>
      <c r="B54" s="41" t="s">
        <v>604</v>
      </c>
      <c r="C54" s="46" t="s">
        <v>656</v>
      </c>
      <c r="D54" s="46" t="s">
        <v>613</v>
      </c>
      <c r="E54" s="46" t="s">
        <v>657</v>
      </c>
      <c r="F54" s="45">
        <v>0</v>
      </c>
      <c r="G54" s="43" t="s">
        <v>172</v>
      </c>
      <c r="H54" s="43" t="s">
        <v>31</v>
      </c>
      <c r="I54" s="43" t="s">
        <v>41</v>
      </c>
      <c r="J54" s="43" t="s">
        <v>166</v>
      </c>
      <c r="K54" s="44">
        <v>45287.179062499999</v>
      </c>
      <c r="L54" s="44">
        <v>45383</v>
      </c>
      <c r="M54" s="44">
        <v>45413</v>
      </c>
      <c r="N54" s="40" t="s">
        <v>684</v>
      </c>
      <c r="O54" s="41" t="s">
        <v>329</v>
      </c>
      <c r="P54" s="46" t="s">
        <v>372</v>
      </c>
      <c r="Q54" s="46" t="s">
        <v>358</v>
      </c>
      <c r="R54" s="46" t="s">
        <v>706</v>
      </c>
      <c r="S54" s="46" t="s">
        <v>719</v>
      </c>
      <c r="T54" s="46" t="s">
        <v>461</v>
      </c>
      <c r="U54" s="46" t="s">
        <v>686</v>
      </c>
      <c r="V54" s="45">
        <v>2240</v>
      </c>
      <c r="W54" s="45">
        <v>480</v>
      </c>
      <c r="X54" s="45">
        <v>224</v>
      </c>
      <c r="Y54" s="45">
        <v>375</v>
      </c>
      <c r="Z54" s="45">
        <v>3511</v>
      </c>
      <c r="AA54" s="112"/>
      <c r="AB54" s="144"/>
      <c r="AC54" s="64"/>
      <c r="AD54" s="64">
        <v>351</v>
      </c>
      <c r="AE54" s="46"/>
      <c r="AF54" s="44">
        <f t="shared" si="0"/>
        <v>45368</v>
      </c>
      <c r="AG54" s="154" t="s">
        <v>424</v>
      </c>
      <c r="AH54" s="42" t="s">
        <v>656</v>
      </c>
      <c r="AI54" s="45">
        <v>0</v>
      </c>
      <c r="AJ54" s="44">
        <v>45287.179097222222</v>
      </c>
      <c r="AK54" s="56"/>
      <c r="AL54" s="43" t="s">
        <v>170</v>
      </c>
      <c r="AM54" s="46" t="s">
        <v>329</v>
      </c>
      <c r="AN54" s="45">
        <v>12</v>
      </c>
      <c r="AO54" s="45">
        <v>46</v>
      </c>
      <c r="AP54" s="45">
        <v>1223</v>
      </c>
      <c r="AQ54" s="45">
        <v>21</v>
      </c>
      <c r="AR54" s="44">
        <v>45296.602083333331</v>
      </c>
      <c r="AS54" s="44">
        <v>45412</v>
      </c>
      <c r="AT54" s="44">
        <v>45287.179050925923</v>
      </c>
      <c r="AU54" s="44">
        <v>45287.179097222222</v>
      </c>
      <c r="AV54" s="40" t="s">
        <v>555</v>
      </c>
      <c r="AW54" s="43" t="s">
        <v>42</v>
      </c>
      <c r="AX54" s="45">
        <v>0</v>
      </c>
      <c r="AY54" s="45">
        <v>0</v>
      </c>
      <c r="AZ54" s="45"/>
    </row>
  </sheetData>
  <sheetProtection formatColumns="0" sort="0" autoFilter="0"/>
  <autoFilter ref="B7:AZ7" xr:uid="{00000000-0009-0000-0000-000001000000}"/>
  <mergeCells count="13">
    <mergeCell ref="N1:P1"/>
    <mergeCell ref="AA1:AD5"/>
    <mergeCell ref="Q1:S5"/>
    <mergeCell ref="K4:L4"/>
    <mergeCell ref="K3:L3"/>
    <mergeCell ref="K2:L2"/>
    <mergeCell ref="K1:L1"/>
    <mergeCell ref="A1:E2"/>
    <mergeCell ref="F5:I5"/>
    <mergeCell ref="F4:I4"/>
    <mergeCell ref="F3:I3"/>
    <mergeCell ref="F2:I2"/>
    <mergeCell ref="F1:I1"/>
  </mergeCells>
  <conditionalFormatting sqref="Y8:Y54">
    <cfRule type="expression" dxfId="3" priority="1" stopIfTrue="1">
      <formula>Y8&lt;V8</formula>
    </cfRule>
  </conditionalFormatting>
  <conditionalFormatting sqref="AD8:AD54">
    <cfRule type="expression" dxfId="2" priority="2" stopIfTrue="1">
      <formula>AD8&lt;0</formula>
    </cfRule>
    <cfRule type="expression" dxfId="1" priority="3" stopIfTrue="1">
      <formula>AD8&lt;V8</formula>
    </cfRule>
    <cfRule type="expression" priority="4" stopIfTrue="1">
      <formula>AD8&lt;0</formula>
    </cfRule>
    <cfRule type="expression" priority="5" stopIfTrue="1">
      <formula>AD8&lt;V8</formula>
    </cfRule>
  </conditionalFormatting>
  <pageMargins left="0.7" right="0.7" top="0.75" bottom="0.75" header="0.3" footer="0.3"/>
  <pageSetup orientation="portrait" r:id="rId1"/>
  <headerFooter>
    <oddFooter>&amp;C_x000D_&amp;1#&amp;"Calibri"&amp;10&amp;K000000 Internal Use Only General Business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O">
    <tabColor rgb="FF00B050"/>
  </sheetPr>
  <dimension ref="A1:R40"/>
  <sheetViews>
    <sheetView showGridLines="0" zoomScaleNormal="100" workbookViewId="0">
      <pane xSplit="3" ySplit="6" topLeftCell="F7" activePane="bottomRight" state="frozenSplit"/>
      <selection activeCell="B2" sqref="B2:B3"/>
      <selection pane="topRight" activeCell="D1" sqref="D1"/>
      <selection pane="bottomLeft" activeCell="A7" sqref="A7"/>
      <selection pane="bottomRight" activeCell="A2" sqref="A2"/>
    </sheetView>
  </sheetViews>
  <sheetFormatPr defaultColWidth="9.33203125" defaultRowHeight="12" x14ac:dyDescent="0.3"/>
  <cols>
    <col min="1" max="1" width="12.109375" style="17" customWidth="1"/>
    <col min="2" max="2" width="47.6640625" style="11" customWidth="1"/>
    <col min="3" max="3" width="12.109375" style="11" bestFit="1" customWidth="1"/>
    <col min="4" max="4" width="10" style="17" customWidth="1"/>
    <col min="5" max="5" width="50.6640625" style="11" customWidth="1"/>
    <col min="6" max="6" width="18.33203125" style="11" bestFit="1" customWidth="1"/>
    <col min="7" max="7" width="13" style="17" bestFit="1" customWidth="1"/>
    <col min="8" max="8" width="15.6640625" style="17" bestFit="1" customWidth="1"/>
    <col min="9" max="9" width="11.6640625" style="17" bestFit="1" customWidth="1"/>
    <col min="10" max="10" width="39.44140625" style="11" bestFit="1" customWidth="1"/>
    <col min="11" max="11" width="19.6640625" style="15" bestFit="1" customWidth="1"/>
    <col min="12" max="12" width="34" style="11" customWidth="1"/>
    <col min="13" max="13" width="36.33203125" style="11" customWidth="1"/>
    <col min="14" max="14" width="12" style="17" bestFit="1" customWidth="1"/>
    <col min="15" max="15" width="18" style="11" customWidth="1"/>
    <col min="16" max="16" width="15.44140625" style="11" bestFit="1" customWidth="1"/>
    <col min="17" max="17" width="61.33203125" style="11" customWidth="1"/>
    <col min="18" max="18" width="42.44140625" style="11" bestFit="1" customWidth="1"/>
    <col min="19" max="16384" width="9.33203125" style="17"/>
  </cols>
  <sheetData>
    <row r="1" spans="1:18" ht="18.5" x14ac:dyDescent="0.3">
      <c r="A1" s="74" t="s">
        <v>846</v>
      </c>
      <c r="E1" s="11" t="s">
        <v>586</v>
      </c>
    </row>
    <row r="2" spans="1:18" x14ac:dyDescent="0.3">
      <c r="A2" s="13" t="s">
        <v>179</v>
      </c>
      <c r="B2" s="115">
        <f ca="1">COUNTA(apl.Description)</f>
        <v>34</v>
      </c>
      <c r="E2" s="31" t="s">
        <v>259</v>
      </c>
      <c r="F2" s="33">
        <f t="array" aca="1" ref="F2" ca="1">SUM(IF(apo.VenDeliveryDate&gt;apo.RequiredDate,1,0)*IF(apo.RequiredDate&gt;0,1,0))</f>
        <v>8</v>
      </c>
      <c r="G2" s="32">
        <f ca="1">F2/B2</f>
        <v>0.23529411764705882</v>
      </c>
    </row>
    <row r="3" spans="1:18" x14ac:dyDescent="0.3">
      <c r="A3" s="12" t="s">
        <v>180</v>
      </c>
      <c r="B3" s="115">
        <f ca="1">SUBTOTAL(103,apl.Description)</f>
        <v>34</v>
      </c>
    </row>
    <row r="4" spans="1:18" ht="8.25" customHeight="1" x14ac:dyDescent="0.3"/>
    <row r="5" spans="1:18" ht="8.25" customHeight="1" x14ac:dyDescent="0.3">
      <c r="A5" s="24" t="s">
        <v>12</v>
      </c>
      <c r="B5" s="25" t="s">
        <v>16</v>
      </c>
      <c r="C5" s="25" t="s">
        <v>6</v>
      </c>
      <c r="D5" s="24" t="s">
        <v>18</v>
      </c>
      <c r="E5" s="25" t="s">
        <v>7</v>
      </c>
      <c r="F5" s="25" t="s">
        <v>8</v>
      </c>
      <c r="G5" s="25" t="s">
        <v>9</v>
      </c>
      <c r="H5" s="25" t="s">
        <v>377</v>
      </c>
      <c r="I5" s="25" t="s">
        <v>10</v>
      </c>
      <c r="J5" s="25" t="s">
        <v>11</v>
      </c>
      <c r="K5" s="26" t="s">
        <v>378</v>
      </c>
      <c r="L5" s="25" t="s">
        <v>13</v>
      </c>
      <c r="M5" s="25" t="s">
        <v>14</v>
      </c>
      <c r="N5" s="25" t="s">
        <v>15</v>
      </c>
      <c r="O5" s="25" t="s">
        <v>17</v>
      </c>
      <c r="P5" s="25" t="s">
        <v>19</v>
      </c>
      <c r="Q5" s="25" t="s">
        <v>245</v>
      </c>
      <c r="R5" s="25" t="s">
        <v>246</v>
      </c>
    </row>
    <row r="6" spans="1:18" x14ac:dyDescent="0.3">
      <c r="A6" s="27" t="s">
        <v>247</v>
      </c>
      <c r="B6" s="27" t="s">
        <v>250</v>
      </c>
      <c r="C6" s="27" t="s">
        <v>248</v>
      </c>
      <c r="D6" s="27" t="s">
        <v>251</v>
      </c>
      <c r="E6" s="27" t="s">
        <v>249</v>
      </c>
      <c r="F6" s="27" t="s">
        <v>252</v>
      </c>
      <c r="G6" s="27" t="s">
        <v>253</v>
      </c>
      <c r="H6" s="27" t="s">
        <v>254</v>
      </c>
      <c r="I6" s="27" t="s">
        <v>255</v>
      </c>
      <c r="J6" s="27" t="s">
        <v>2</v>
      </c>
      <c r="K6" s="16" t="s">
        <v>256</v>
      </c>
      <c r="L6" s="27" t="s">
        <v>257</v>
      </c>
      <c r="M6" s="27" t="s">
        <v>145</v>
      </c>
      <c r="N6" s="27" t="s">
        <v>134</v>
      </c>
      <c r="O6" s="27" t="s">
        <v>258</v>
      </c>
      <c r="P6" s="27" t="s">
        <v>3</v>
      </c>
      <c r="Q6" s="28" t="s">
        <v>22</v>
      </c>
      <c r="R6" s="29" t="s">
        <v>115</v>
      </c>
    </row>
    <row r="7" spans="1:18" x14ac:dyDescent="0.3">
      <c r="A7" s="84" t="s">
        <v>190</v>
      </c>
      <c r="B7" s="18" t="s">
        <v>191</v>
      </c>
      <c r="C7" s="85" t="s">
        <v>466</v>
      </c>
      <c r="D7" s="19">
        <v>1</v>
      </c>
      <c r="E7" s="18" t="s">
        <v>467</v>
      </c>
      <c r="F7" s="18" t="s">
        <v>458</v>
      </c>
      <c r="G7" s="87">
        <v>45083.654849537037</v>
      </c>
      <c r="H7" s="87">
        <v>45093</v>
      </c>
      <c r="I7" s="19" t="s">
        <v>5</v>
      </c>
      <c r="J7" s="18" t="s">
        <v>449</v>
      </c>
      <c r="K7" s="87">
        <v>45093</v>
      </c>
      <c r="L7" s="18" t="s">
        <v>192</v>
      </c>
      <c r="M7" s="18"/>
      <c r="N7" s="86">
        <v>1</v>
      </c>
      <c r="O7" s="18" t="s">
        <v>89</v>
      </c>
      <c r="P7" s="18"/>
      <c r="Q7" s="18"/>
      <c r="R7" s="18" t="s">
        <v>116</v>
      </c>
    </row>
    <row r="8" spans="1:18" x14ac:dyDescent="0.3">
      <c r="A8" s="84" t="s">
        <v>197</v>
      </c>
      <c r="B8" s="18" t="s">
        <v>198</v>
      </c>
      <c r="C8" s="85" t="s">
        <v>435</v>
      </c>
      <c r="D8" s="19">
        <v>9</v>
      </c>
      <c r="E8" s="18" t="s">
        <v>436</v>
      </c>
      <c r="F8" s="18" t="s">
        <v>350</v>
      </c>
      <c r="G8" s="87">
        <v>44490.690451388888</v>
      </c>
      <c r="H8" s="87">
        <v>44490</v>
      </c>
      <c r="I8" s="19" t="s">
        <v>5</v>
      </c>
      <c r="J8" s="18"/>
      <c r="K8" s="87"/>
      <c r="L8" s="18" t="s">
        <v>199</v>
      </c>
      <c r="M8" s="18"/>
      <c r="N8" s="86">
        <v>3</v>
      </c>
      <c r="O8" s="18" t="s">
        <v>350</v>
      </c>
      <c r="P8" s="18" t="s">
        <v>427</v>
      </c>
      <c r="Q8" s="18"/>
      <c r="R8" s="18" t="s">
        <v>116</v>
      </c>
    </row>
    <row r="9" spans="1:18" x14ac:dyDescent="0.3">
      <c r="A9" s="84" t="s">
        <v>109</v>
      </c>
      <c r="B9" s="18" t="s">
        <v>110</v>
      </c>
      <c r="C9" s="85" t="s">
        <v>435</v>
      </c>
      <c r="D9" s="19">
        <v>16</v>
      </c>
      <c r="E9" s="18" t="s">
        <v>436</v>
      </c>
      <c r="F9" s="18" t="s">
        <v>350</v>
      </c>
      <c r="G9" s="87">
        <v>44490.690451388888</v>
      </c>
      <c r="H9" s="87">
        <v>44490</v>
      </c>
      <c r="I9" s="19" t="s">
        <v>5</v>
      </c>
      <c r="J9" s="18"/>
      <c r="K9" s="87"/>
      <c r="L9" s="18" t="s">
        <v>111</v>
      </c>
      <c r="M9" s="18"/>
      <c r="N9" s="86">
        <v>4</v>
      </c>
      <c r="O9" s="18" t="s">
        <v>350</v>
      </c>
      <c r="P9" s="18" t="s">
        <v>437</v>
      </c>
      <c r="Q9" s="18"/>
      <c r="R9" s="18" t="s">
        <v>116</v>
      </c>
    </row>
    <row r="10" spans="1:18" x14ac:dyDescent="0.3">
      <c r="A10" s="84" t="s">
        <v>200</v>
      </c>
      <c r="B10" s="18" t="s">
        <v>201</v>
      </c>
      <c r="C10" s="85" t="s">
        <v>435</v>
      </c>
      <c r="D10" s="19">
        <v>1</v>
      </c>
      <c r="E10" s="18" t="s">
        <v>436</v>
      </c>
      <c r="F10" s="18" t="s">
        <v>350</v>
      </c>
      <c r="G10" s="87">
        <v>44490.690451388888</v>
      </c>
      <c r="H10" s="87">
        <v>44490</v>
      </c>
      <c r="I10" s="19" t="s">
        <v>5</v>
      </c>
      <c r="J10" s="18"/>
      <c r="K10" s="87"/>
      <c r="L10" s="18" t="s">
        <v>202</v>
      </c>
      <c r="M10" s="18"/>
      <c r="N10" s="86">
        <v>10</v>
      </c>
      <c r="O10" s="18" t="s">
        <v>350</v>
      </c>
      <c r="P10" s="18" t="s">
        <v>427</v>
      </c>
      <c r="Q10" s="18"/>
      <c r="R10" s="18" t="s">
        <v>116</v>
      </c>
    </row>
    <row r="11" spans="1:18" x14ac:dyDescent="0.3">
      <c r="A11" s="84" t="s">
        <v>213</v>
      </c>
      <c r="B11" s="18" t="s">
        <v>214</v>
      </c>
      <c r="C11" s="85" t="s">
        <v>435</v>
      </c>
      <c r="D11" s="19">
        <v>17</v>
      </c>
      <c r="E11" s="18" t="s">
        <v>436</v>
      </c>
      <c r="F11" s="18" t="s">
        <v>350</v>
      </c>
      <c r="G11" s="87">
        <v>44490.690451388888</v>
      </c>
      <c r="H11" s="87">
        <v>44490</v>
      </c>
      <c r="I11" s="19" t="s">
        <v>5</v>
      </c>
      <c r="J11" s="18"/>
      <c r="K11" s="87"/>
      <c r="L11" s="18" t="s">
        <v>438</v>
      </c>
      <c r="M11" s="18"/>
      <c r="N11" s="86">
        <v>2</v>
      </c>
      <c r="O11" s="18" t="s">
        <v>350</v>
      </c>
      <c r="P11" s="18" t="s">
        <v>406</v>
      </c>
      <c r="Q11" s="18"/>
      <c r="R11" s="18" t="s">
        <v>116</v>
      </c>
    </row>
    <row r="12" spans="1:18" x14ac:dyDescent="0.3">
      <c r="A12" s="84" t="s">
        <v>321</v>
      </c>
      <c r="B12" s="18" t="s">
        <v>357</v>
      </c>
      <c r="C12" s="85" t="s">
        <v>513</v>
      </c>
      <c r="D12" s="19">
        <v>1</v>
      </c>
      <c r="E12" s="18" t="s">
        <v>514</v>
      </c>
      <c r="F12" s="18" t="s">
        <v>458</v>
      </c>
      <c r="G12" s="87">
        <v>45239.595439814817</v>
      </c>
      <c r="H12" s="87">
        <v>45282</v>
      </c>
      <c r="I12" s="19" t="s">
        <v>5</v>
      </c>
      <c r="J12" s="18" t="s">
        <v>449</v>
      </c>
      <c r="K12" s="87">
        <v>45282</v>
      </c>
      <c r="L12" s="18" t="s">
        <v>322</v>
      </c>
      <c r="M12" s="18" t="s">
        <v>322</v>
      </c>
      <c r="N12" s="86">
        <v>93</v>
      </c>
      <c r="O12" s="18" t="s">
        <v>89</v>
      </c>
      <c r="P12" s="18" t="s">
        <v>515</v>
      </c>
      <c r="Q12" s="18"/>
      <c r="R12" s="18" t="s">
        <v>116</v>
      </c>
    </row>
    <row r="13" spans="1:18" x14ac:dyDescent="0.3">
      <c r="A13" s="84" t="s">
        <v>95</v>
      </c>
      <c r="B13" s="18" t="s">
        <v>468</v>
      </c>
      <c r="C13" s="85" t="s">
        <v>469</v>
      </c>
      <c r="D13" s="19">
        <v>1</v>
      </c>
      <c r="E13" s="18" t="s">
        <v>470</v>
      </c>
      <c r="F13" s="18" t="s">
        <v>458</v>
      </c>
      <c r="G13" s="87">
        <v>45083.392604166664</v>
      </c>
      <c r="H13" s="87">
        <v>45093</v>
      </c>
      <c r="I13" s="19" t="s">
        <v>5</v>
      </c>
      <c r="J13" s="18" t="s">
        <v>449</v>
      </c>
      <c r="K13" s="87">
        <v>45093</v>
      </c>
      <c r="L13" s="18" t="s">
        <v>471</v>
      </c>
      <c r="M13" s="18"/>
      <c r="N13" s="86">
        <v>1</v>
      </c>
      <c r="O13" s="18" t="s">
        <v>89</v>
      </c>
      <c r="P13" s="18" t="s">
        <v>427</v>
      </c>
      <c r="Q13" s="18"/>
      <c r="R13" s="18" t="s">
        <v>116</v>
      </c>
    </row>
    <row r="14" spans="1:18" x14ac:dyDescent="0.3">
      <c r="A14" s="84" t="s">
        <v>96</v>
      </c>
      <c r="B14" s="18" t="s">
        <v>457</v>
      </c>
      <c r="C14" s="85" t="s">
        <v>469</v>
      </c>
      <c r="D14" s="19">
        <v>2</v>
      </c>
      <c r="E14" s="18" t="s">
        <v>470</v>
      </c>
      <c r="F14" s="18" t="s">
        <v>458</v>
      </c>
      <c r="G14" s="87">
        <v>45083.392604166664</v>
      </c>
      <c r="H14" s="87">
        <v>45098</v>
      </c>
      <c r="I14" s="19" t="s">
        <v>5</v>
      </c>
      <c r="J14" s="18" t="s">
        <v>449</v>
      </c>
      <c r="K14" s="87">
        <v>45098</v>
      </c>
      <c r="L14" s="18" t="s">
        <v>472</v>
      </c>
      <c r="M14" s="18"/>
      <c r="N14" s="86">
        <v>1</v>
      </c>
      <c r="O14" s="18" t="s">
        <v>89</v>
      </c>
      <c r="P14" s="18" t="s">
        <v>427</v>
      </c>
      <c r="Q14" s="18"/>
      <c r="R14" s="18" t="s">
        <v>116</v>
      </c>
    </row>
    <row r="15" spans="1:18" x14ac:dyDescent="0.3">
      <c r="A15" s="84" t="s">
        <v>218</v>
      </c>
      <c r="B15" s="18" t="s">
        <v>219</v>
      </c>
      <c r="C15" s="85" t="s">
        <v>557</v>
      </c>
      <c r="D15" s="19">
        <v>2</v>
      </c>
      <c r="E15" s="18" t="s">
        <v>558</v>
      </c>
      <c r="F15" s="18" t="s">
        <v>458</v>
      </c>
      <c r="G15" s="87">
        <v>45294.581446759257</v>
      </c>
      <c r="H15" s="87">
        <v>45317</v>
      </c>
      <c r="I15" s="19" t="s">
        <v>5</v>
      </c>
      <c r="J15" s="18" t="s">
        <v>449</v>
      </c>
      <c r="K15" s="87">
        <v>45317</v>
      </c>
      <c r="L15" s="18" t="s">
        <v>559</v>
      </c>
      <c r="M15" s="18" t="s">
        <v>559</v>
      </c>
      <c r="N15" s="86">
        <v>30</v>
      </c>
      <c r="O15" s="18" t="s">
        <v>89</v>
      </c>
      <c r="P15" s="18" t="s">
        <v>484</v>
      </c>
      <c r="Q15" s="18"/>
      <c r="R15" s="18" t="s">
        <v>116</v>
      </c>
    </row>
    <row r="16" spans="1:18" x14ac:dyDescent="0.3">
      <c r="A16" s="84" t="s">
        <v>221</v>
      </c>
      <c r="B16" s="18" t="s">
        <v>459</v>
      </c>
      <c r="C16" s="85" t="s">
        <v>464</v>
      </c>
      <c r="D16" s="19">
        <v>2</v>
      </c>
      <c r="E16" s="18" t="s">
        <v>465</v>
      </c>
      <c r="F16" s="18" t="s">
        <v>433</v>
      </c>
      <c r="G16" s="87">
        <v>45278.37090277778</v>
      </c>
      <c r="H16" s="87">
        <v>45107</v>
      </c>
      <c r="I16" s="19" t="s">
        <v>5</v>
      </c>
      <c r="J16" s="18" t="s">
        <v>449</v>
      </c>
      <c r="K16" s="87">
        <v>45331</v>
      </c>
      <c r="L16" s="18" t="s">
        <v>222</v>
      </c>
      <c r="M16" s="18"/>
      <c r="N16" s="86">
        <v>2</v>
      </c>
      <c r="O16" s="18" t="s">
        <v>89</v>
      </c>
      <c r="P16" s="18" t="s">
        <v>445</v>
      </c>
      <c r="Q16" s="18"/>
      <c r="R16" s="18" t="s">
        <v>116</v>
      </c>
    </row>
    <row r="17" spans="1:18" x14ac:dyDescent="0.3">
      <c r="A17" s="84" t="s">
        <v>90</v>
      </c>
      <c r="B17" s="18" t="s">
        <v>453</v>
      </c>
      <c r="C17" s="85" t="s">
        <v>454</v>
      </c>
      <c r="D17" s="19">
        <v>1</v>
      </c>
      <c r="E17" s="18" t="s">
        <v>455</v>
      </c>
      <c r="F17" s="18" t="s">
        <v>433</v>
      </c>
      <c r="G17" s="87">
        <v>44930.551539351851</v>
      </c>
      <c r="H17" s="87">
        <v>44937</v>
      </c>
      <c r="I17" s="19" t="s">
        <v>5</v>
      </c>
      <c r="J17" s="18" t="s">
        <v>449</v>
      </c>
      <c r="K17" s="87">
        <v>44937</v>
      </c>
      <c r="L17" s="18" t="s">
        <v>439</v>
      </c>
      <c r="M17" s="18"/>
      <c r="N17" s="86">
        <v>1</v>
      </c>
      <c r="O17" s="18" t="s">
        <v>89</v>
      </c>
      <c r="P17" s="18" t="s">
        <v>456</v>
      </c>
      <c r="Q17" s="18" t="s">
        <v>587</v>
      </c>
      <c r="R17" s="18"/>
    </row>
    <row r="18" spans="1:18" x14ac:dyDescent="0.3">
      <c r="A18" s="84" t="s">
        <v>91</v>
      </c>
      <c r="B18" s="18" t="s">
        <v>560</v>
      </c>
      <c r="C18" s="85" t="s">
        <v>561</v>
      </c>
      <c r="D18" s="19">
        <v>1</v>
      </c>
      <c r="E18" s="18" t="s">
        <v>562</v>
      </c>
      <c r="F18" s="18" t="s">
        <v>458</v>
      </c>
      <c r="G18" s="87">
        <v>45295.48641203704</v>
      </c>
      <c r="H18" s="87">
        <v>45303</v>
      </c>
      <c r="I18" s="19" t="s">
        <v>5</v>
      </c>
      <c r="J18" s="18" t="s">
        <v>449</v>
      </c>
      <c r="K18" s="87">
        <v>45303</v>
      </c>
      <c r="L18" s="18" t="s">
        <v>440</v>
      </c>
      <c r="M18" s="18" t="s">
        <v>440</v>
      </c>
      <c r="N18" s="86">
        <v>13</v>
      </c>
      <c r="O18" s="18" t="s">
        <v>89</v>
      </c>
      <c r="P18" s="18" t="s">
        <v>456</v>
      </c>
      <c r="Q18" s="18" t="s">
        <v>587</v>
      </c>
      <c r="R18" s="18"/>
    </row>
    <row r="19" spans="1:18" x14ac:dyDescent="0.3">
      <c r="A19" s="84" t="s">
        <v>100</v>
      </c>
      <c r="B19" s="18" t="s">
        <v>476</v>
      </c>
      <c r="C19" s="85" t="s">
        <v>477</v>
      </c>
      <c r="D19" s="19">
        <v>1</v>
      </c>
      <c r="E19" s="18" t="s">
        <v>478</v>
      </c>
      <c r="F19" s="18" t="s">
        <v>350</v>
      </c>
      <c r="G19" s="87">
        <v>45093.374861111108</v>
      </c>
      <c r="H19" s="87">
        <v>45135</v>
      </c>
      <c r="I19" s="19" t="s">
        <v>5</v>
      </c>
      <c r="J19" s="18" t="s">
        <v>449</v>
      </c>
      <c r="K19" s="87">
        <v>45135</v>
      </c>
      <c r="L19" s="18" t="s">
        <v>101</v>
      </c>
      <c r="M19" s="18"/>
      <c r="N19" s="86">
        <v>10</v>
      </c>
      <c r="O19" s="18" t="s">
        <v>89</v>
      </c>
      <c r="P19" s="18" t="s">
        <v>475</v>
      </c>
      <c r="Q19" s="18"/>
      <c r="R19" s="18" t="s">
        <v>116</v>
      </c>
    </row>
    <row r="20" spans="1:18" x14ac:dyDescent="0.3">
      <c r="A20" s="84" t="s">
        <v>354</v>
      </c>
      <c r="B20" s="18" t="s">
        <v>518</v>
      </c>
      <c r="C20" s="85" t="s">
        <v>519</v>
      </c>
      <c r="D20" s="19">
        <v>1</v>
      </c>
      <c r="E20" s="18" t="s">
        <v>520</v>
      </c>
      <c r="F20" s="18" t="s">
        <v>458</v>
      </c>
      <c r="G20" s="87">
        <v>45280.602847222224</v>
      </c>
      <c r="H20" s="87">
        <v>45263</v>
      </c>
      <c r="I20" s="19" t="s">
        <v>5</v>
      </c>
      <c r="J20" s="18" t="s">
        <v>449</v>
      </c>
      <c r="K20" s="87">
        <v>45317</v>
      </c>
      <c r="L20" s="18" t="s">
        <v>355</v>
      </c>
      <c r="M20" s="18" t="s">
        <v>355</v>
      </c>
      <c r="N20" s="86">
        <v>1</v>
      </c>
      <c r="O20" s="18" t="s">
        <v>89</v>
      </c>
      <c r="P20" s="18" t="s">
        <v>482</v>
      </c>
      <c r="Q20" s="18"/>
      <c r="R20" s="18" t="s">
        <v>116</v>
      </c>
    </row>
    <row r="21" spans="1:18" x14ac:dyDescent="0.3">
      <c r="A21" s="84" t="s">
        <v>224</v>
      </c>
      <c r="B21" s="18" t="s">
        <v>563</v>
      </c>
      <c r="C21" s="85" t="s">
        <v>564</v>
      </c>
      <c r="D21" s="19">
        <v>1</v>
      </c>
      <c r="E21" s="18" t="s">
        <v>565</v>
      </c>
      <c r="F21" s="18" t="s">
        <v>458</v>
      </c>
      <c r="G21" s="87">
        <v>45295.441921296297</v>
      </c>
      <c r="H21" s="87">
        <v>45303</v>
      </c>
      <c r="I21" s="19" t="s">
        <v>5</v>
      </c>
      <c r="J21" s="18" t="s">
        <v>449</v>
      </c>
      <c r="K21" s="87">
        <v>45303</v>
      </c>
      <c r="L21" s="18" t="s">
        <v>566</v>
      </c>
      <c r="M21" s="18"/>
      <c r="N21" s="86">
        <v>2</v>
      </c>
      <c r="O21" s="18" t="s">
        <v>89</v>
      </c>
      <c r="P21" s="18"/>
      <c r="Q21" s="18"/>
      <c r="R21" s="18" t="s">
        <v>116</v>
      </c>
    </row>
    <row r="22" spans="1:18" x14ac:dyDescent="0.3">
      <c r="A22" s="84" t="s">
        <v>225</v>
      </c>
      <c r="B22" s="18" t="s">
        <v>226</v>
      </c>
      <c r="C22" s="85" t="s">
        <v>567</v>
      </c>
      <c r="D22" s="19">
        <v>4</v>
      </c>
      <c r="E22" s="18" t="s">
        <v>568</v>
      </c>
      <c r="F22" s="18" t="s">
        <v>458</v>
      </c>
      <c r="G22" s="87">
        <v>45295.480405092596</v>
      </c>
      <c r="H22" s="87">
        <v>45310</v>
      </c>
      <c r="I22" s="19" t="s">
        <v>5</v>
      </c>
      <c r="J22" s="18" t="s">
        <v>449</v>
      </c>
      <c r="K22" s="87">
        <v>45310</v>
      </c>
      <c r="L22" s="18" t="s">
        <v>569</v>
      </c>
      <c r="M22" s="18" t="s">
        <v>569</v>
      </c>
      <c r="N22" s="86">
        <v>14</v>
      </c>
      <c r="O22" s="18" t="s">
        <v>89</v>
      </c>
      <c r="P22" s="18" t="s">
        <v>570</v>
      </c>
      <c r="Q22" s="18"/>
      <c r="R22" s="18" t="s">
        <v>116</v>
      </c>
    </row>
    <row r="23" spans="1:18" x14ac:dyDescent="0.3">
      <c r="A23" s="84" t="s">
        <v>237</v>
      </c>
      <c r="B23" s="18" t="s">
        <v>238</v>
      </c>
      <c r="C23" s="85" t="s">
        <v>525</v>
      </c>
      <c r="D23" s="19">
        <v>1</v>
      </c>
      <c r="E23" s="18" t="s">
        <v>526</v>
      </c>
      <c r="F23" s="18" t="s">
        <v>458</v>
      </c>
      <c r="G23" s="87">
        <v>45281.453969907408</v>
      </c>
      <c r="H23" s="87">
        <v>45275</v>
      </c>
      <c r="I23" s="19" t="s">
        <v>5</v>
      </c>
      <c r="J23" s="18" t="s">
        <v>449</v>
      </c>
      <c r="K23" s="87">
        <v>45303</v>
      </c>
      <c r="L23" s="18" t="s">
        <v>239</v>
      </c>
      <c r="M23" s="18"/>
      <c r="N23" s="86">
        <v>1</v>
      </c>
      <c r="O23" s="18" t="s">
        <v>89</v>
      </c>
      <c r="P23" s="18" t="s">
        <v>82</v>
      </c>
      <c r="Q23" s="18" t="s">
        <v>527</v>
      </c>
      <c r="R23" s="18"/>
    </row>
    <row r="24" spans="1:18" x14ac:dyDescent="0.3">
      <c r="A24" s="34" t="s">
        <v>74</v>
      </c>
      <c r="B24" s="35" t="s">
        <v>487</v>
      </c>
      <c r="C24" s="36" t="s">
        <v>488</v>
      </c>
      <c r="D24" s="37">
        <v>6</v>
      </c>
      <c r="E24" s="35" t="s">
        <v>489</v>
      </c>
      <c r="F24" s="35" t="s">
        <v>350</v>
      </c>
      <c r="G24" s="39">
        <v>45217.64335648148</v>
      </c>
      <c r="H24" s="39">
        <v>45368</v>
      </c>
      <c r="I24" s="37" t="s">
        <v>5</v>
      </c>
      <c r="J24" s="35" t="s">
        <v>449</v>
      </c>
      <c r="K24" s="39">
        <v>45324</v>
      </c>
      <c r="L24" s="35" t="s">
        <v>490</v>
      </c>
      <c r="M24" s="35"/>
      <c r="N24" s="62">
        <v>7</v>
      </c>
      <c r="O24" s="35" t="s">
        <v>89</v>
      </c>
      <c r="P24" s="35" t="s">
        <v>491</v>
      </c>
      <c r="Q24" s="35" t="s">
        <v>546</v>
      </c>
      <c r="R24" s="35"/>
    </row>
    <row r="25" spans="1:18" x14ac:dyDescent="0.3">
      <c r="A25" s="40" t="s">
        <v>74</v>
      </c>
      <c r="B25" s="41" t="s">
        <v>487</v>
      </c>
      <c r="C25" s="42" t="s">
        <v>492</v>
      </c>
      <c r="D25" s="43">
        <v>6</v>
      </c>
      <c r="E25" s="41" t="s">
        <v>489</v>
      </c>
      <c r="F25" s="41" t="s">
        <v>350</v>
      </c>
      <c r="G25" s="44">
        <v>45217.656689814816</v>
      </c>
      <c r="H25" s="44">
        <v>45368</v>
      </c>
      <c r="I25" s="43" t="s">
        <v>5</v>
      </c>
      <c r="J25" s="41" t="s">
        <v>449</v>
      </c>
      <c r="K25" s="44">
        <v>45429</v>
      </c>
      <c r="L25" s="41" t="s">
        <v>490</v>
      </c>
      <c r="M25" s="41"/>
      <c r="N25" s="45">
        <v>4</v>
      </c>
      <c r="O25" s="41" t="s">
        <v>89</v>
      </c>
      <c r="P25" s="41" t="s">
        <v>491</v>
      </c>
      <c r="Q25" s="41" t="s">
        <v>547</v>
      </c>
      <c r="R25" s="41"/>
    </row>
    <row r="26" spans="1:18" x14ac:dyDescent="0.3">
      <c r="A26" s="95" t="s">
        <v>74</v>
      </c>
      <c r="B26" s="96" t="s">
        <v>487</v>
      </c>
      <c r="C26" s="102" t="s">
        <v>493</v>
      </c>
      <c r="D26" s="98">
        <v>6</v>
      </c>
      <c r="E26" s="96" t="s">
        <v>489</v>
      </c>
      <c r="F26" s="96" t="s">
        <v>350</v>
      </c>
      <c r="G26" s="101">
        <v>45217.665300925924</v>
      </c>
      <c r="H26" s="101">
        <v>45368</v>
      </c>
      <c r="I26" s="98" t="s">
        <v>5</v>
      </c>
      <c r="J26" s="96" t="s">
        <v>449</v>
      </c>
      <c r="K26" s="101">
        <v>45534</v>
      </c>
      <c r="L26" s="96" t="s">
        <v>490</v>
      </c>
      <c r="M26" s="96"/>
      <c r="N26" s="97">
        <v>3</v>
      </c>
      <c r="O26" s="96" t="s">
        <v>89</v>
      </c>
      <c r="P26" s="96" t="s">
        <v>491</v>
      </c>
      <c r="Q26" s="96" t="s">
        <v>548</v>
      </c>
      <c r="R26" s="96"/>
    </row>
    <row r="27" spans="1:18" x14ac:dyDescent="0.3">
      <c r="A27" s="103" t="s">
        <v>114</v>
      </c>
      <c r="B27" s="104" t="s">
        <v>494</v>
      </c>
      <c r="C27" s="109" t="s">
        <v>488</v>
      </c>
      <c r="D27" s="106">
        <v>5</v>
      </c>
      <c r="E27" s="104" t="s">
        <v>489</v>
      </c>
      <c r="F27" s="104" t="s">
        <v>350</v>
      </c>
      <c r="G27" s="108">
        <v>45217.64335648148</v>
      </c>
      <c r="H27" s="108">
        <v>45368</v>
      </c>
      <c r="I27" s="106" t="s">
        <v>5</v>
      </c>
      <c r="J27" s="104" t="s">
        <v>449</v>
      </c>
      <c r="K27" s="108">
        <v>45324</v>
      </c>
      <c r="L27" s="104" t="s">
        <v>495</v>
      </c>
      <c r="M27" s="104"/>
      <c r="N27" s="105">
        <v>7</v>
      </c>
      <c r="O27" s="104" t="s">
        <v>89</v>
      </c>
      <c r="P27" s="104" t="s">
        <v>491</v>
      </c>
      <c r="Q27" s="104" t="s">
        <v>546</v>
      </c>
      <c r="R27" s="104"/>
    </row>
    <row r="28" spans="1:18" x14ac:dyDescent="0.3">
      <c r="A28" s="40" t="s">
        <v>114</v>
      </c>
      <c r="B28" s="41" t="s">
        <v>494</v>
      </c>
      <c r="C28" s="42" t="s">
        <v>492</v>
      </c>
      <c r="D28" s="43">
        <v>5</v>
      </c>
      <c r="E28" s="41" t="s">
        <v>489</v>
      </c>
      <c r="F28" s="41" t="s">
        <v>350</v>
      </c>
      <c r="G28" s="44">
        <v>45217.656689814816</v>
      </c>
      <c r="H28" s="44">
        <v>45368</v>
      </c>
      <c r="I28" s="43" t="s">
        <v>5</v>
      </c>
      <c r="J28" s="41" t="s">
        <v>449</v>
      </c>
      <c r="K28" s="44">
        <v>45429</v>
      </c>
      <c r="L28" s="41" t="s">
        <v>495</v>
      </c>
      <c r="M28" s="41"/>
      <c r="N28" s="45">
        <v>4</v>
      </c>
      <c r="O28" s="41" t="s">
        <v>89</v>
      </c>
      <c r="P28" s="41" t="s">
        <v>491</v>
      </c>
      <c r="Q28" s="41" t="s">
        <v>547</v>
      </c>
      <c r="R28" s="41"/>
    </row>
    <row r="29" spans="1:18" x14ac:dyDescent="0.3">
      <c r="A29" s="95" t="s">
        <v>114</v>
      </c>
      <c r="B29" s="96" t="s">
        <v>494</v>
      </c>
      <c r="C29" s="102" t="s">
        <v>493</v>
      </c>
      <c r="D29" s="98">
        <v>5</v>
      </c>
      <c r="E29" s="96" t="s">
        <v>489</v>
      </c>
      <c r="F29" s="96" t="s">
        <v>350</v>
      </c>
      <c r="G29" s="101">
        <v>45217.665300925924</v>
      </c>
      <c r="H29" s="101">
        <v>45368</v>
      </c>
      <c r="I29" s="98" t="s">
        <v>5</v>
      </c>
      <c r="J29" s="96" t="s">
        <v>449</v>
      </c>
      <c r="K29" s="101">
        <v>45534</v>
      </c>
      <c r="L29" s="96" t="s">
        <v>495</v>
      </c>
      <c r="M29" s="96"/>
      <c r="N29" s="97">
        <v>3</v>
      </c>
      <c r="O29" s="96" t="s">
        <v>89</v>
      </c>
      <c r="P29" s="96" t="s">
        <v>491</v>
      </c>
      <c r="Q29" s="96" t="s">
        <v>548</v>
      </c>
      <c r="R29" s="96"/>
    </row>
    <row r="30" spans="1:18" x14ac:dyDescent="0.3">
      <c r="A30" s="88" t="s">
        <v>75</v>
      </c>
      <c r="B30" s="89" t="s">
        <v>76</v>
      </c>
      <c r="C30" s="94" t="s">
        <v>549</v>
      </c>
      <c r="D30" s="91">
        <v>1</v>
      </c>
      <c r="E30" s="89" t="s">
        <v>550</v>
      </c>
      <c r="F30" s="89" t="s">
        <v>350</v>
      </c>
      <c r="G30" s="93">
        <v>45280.604641203703</v>
      </c>
      <c r="H30" s="93">
        <v>45331</v>
      </c>
      <c r="I30" s="91" t="s">
        <v>5</v>
      </c>
      <c r="J30" s="89" t="s">
        <v>449</v>
      </c>
      <c r="K30" s="93">
        <v>45331</v>
      </c>
      <c r="L30" s="89" t="s">
        <v>83</v>
      </c>
      <c r="M30" s="89" t="s">
        <v>83</v>
      </c>
      <c r="N30" s="90">
        <v>4</v>
      </c>
      <c r="O30" s="89" t="s">
        <v>89</v>
      </c>
      <c r="P30" s="89" t="s">
        <v>84</v>
      </c>
      <c r="Q30" s="89" t="s">
        <v>546</v>
      </c>
      <c r="R30" s="89"/>
    </row>
    <row r="31" spans="1:18" x14ac:dyDescent="0.3">
      <c r="A31" s="84" t="s">
        <v>302</v>
      </c>
      <c r="B31" s="18" t="s">
        <v>303</v>
      </c>
      <c r="C31" s="85" t="s">
        <v>446</v>
      </c>
      <c r="D31" s="19">
        <v>2</v>
      </c>
      <c r="E31" s="18" t="s">
        <v>447</v>
      </c>
      <c r="F31" s="18" t="s">
        <v>433</v>
      </c>
      <c r="G31" s="87">
        <v>44740.486018518517</v>
      </c>
      <c r="H31" s="87">
        <v>44722</v>
      </c>
      <c r="I31" s="19" t="s">
        <v>5</v>
      </c>
      <c r="J31" s="18" t="s">
        <v>449</v>
      </c>
      <c r="K31" s="87">
        <v>44834</v>
      </c>
      <c r="L31" s="18" t="s">
        <v>304</v>
      </c>
      <c r="M31" s="18"/>
      <c r="N31" s="86">
        <v>1</v>
      </c>
      <c r="O31" s="18" t="s">
        <v>89</v>
      </c>
      <c r="P31" s="18" t="s">
        <v>448</v>
      </c>
      <c r="Q31" s="18"/>
      <c r="R31" s="18" t="s">
        <v>116</v>
      </c>
    </row>
    <row r="32" spans="1:18" x14ac:dyDescent="0.3">
      <c r="A32" s="84" t="s">
        <v>374</v>
      </c>
      <c r="B32" s="18" t="s">
        <v>375</v>
      </c>
      <c r="C32" s="85" t="s">
        <v>583</v>
      </c>
      <c r="D32" s="19">
        <v>1</v>
      </c>
      <c r="E32" s="18" t="s">
        <v>551</v>
      </c>
      <c r="F32" s="18" t="s">
        <v>350</v>
      </c>
      <c r="G32" s="87">
        <v>45296.587268518517</v>
      </c>
      <c r="H32" s="87">
        <v>45317</v>
      </c>
      <c r="I32" s="19" t="s">
        <v>5</v>
      </c>
      <c r="J32" s="18" t="s">
        <v>449</v>
      </c>
      <c r="K32" s="87">
        <v>45317</v>
      </c>
      <c r="L32" s="18" t="s">
        <v>376</v>
      </c>
      <c r="M32" s="18" t="s">
        <v>376</v>
      </c>
      <c r="N32" s="86">
        <v>1</v>
      </c>
      <c r="O32" s="18" t="s">
        <v>89</v>
      </c>
      <c r="P32" s="18" t="s">
        <v>584</v>
      </c>
      <c r="Q32" s="18"/>
      <c r="R32" s="18" t="s">
        <v>116</v>
      </c>
    </row>
    <row r="33" spans="1:18" x14ac:dyDescent="0.3">
      <c r="A33" s="84" t="s">
        <v>228</v>
      </c>
      <c r="B33" s="18" t="s">
        <v>229</v>
      </c>
      <c r="C33" s="85" t="s">
        <v>450</v>
      </c>
      <c r="D33" s="19">
        <v>1</v>
      </c>
      <c r="E33" s="18" t="s">
        <v>451</v>
      </c>
      <c r="F33" s="18" t="s">
        <v>350</v>
      </c>
      <c r="G33" s="87">
        <v>44834.722094907411</v>
      </c>
      <c r="H33" s="87">
        <v>44834</v>
      </c>
      <c r="I33" s="19" t="s">
        <v>5</v>
      </c>
      <c r="J33" s="18"/>
      <c r="K33" s="87"/>
      <c r="L33" s="18" t="s">
        <v>230</v>
      </c>
      <c r="M33" s="18"/>
      <c r="N33" s="86">
        <v>5</v>
      </c>
      <c r="O33" s="18" t="s">
        <v>350</v>
      </c>
      <c r="P33" s="18" t="s">
        <v>85</v>
      </c>
      <c r="Q33" s="18" t="s">
        <v>542</v>
      </c>
      <c r="R33" s="18"/>
    </row>
    <row r="34" spans="1:18" x14ac:dyDescent="0.3">
      <c r="A34" s="84" t="s">
        <v>104</v>
      </c>
      <c r="B34" s="18" t="s">
        <v>105</v>
      </c>
      <c r="C34" s="85" t="s">
        <v>452</v>
      </c>
      <c r="D34" s="19">
        <v>1</v>
      </c>
      <c r="E34" s="18" t="s">
        <v>425</v>
      </c>
      <c r="F34" s="18" t="s">
        <v>350</v>
      </c>
      <c r="G34" s="87">
        <v>44747.527442129627</v>
      </c>
      <c r="H34" s="87">
        <v>44862</v>
      </c>
      <c r="I34" s="19" t="s">
        <v>5</v>
      </c>
      <c r="J34" s="18" t="s">
        <v>449</v>
      </c>
      <c r="K34" s="87">
        <v>44862</v>
      </c>
      <c r="L34" s="18" t="s">
        <v>365</v>
      </c>
      <c r="M34" s="18"/>
      <c r="N34" s="86">
        <v>12</v>
      </c>
      <c r="O34" s="18" t="s">
        <v>89</v>
      </c>
      <c r="P34" s="18" t="s">
        <v>85</v>
      </c>
      <c r="Q34" s="18"/>
      <c r="R34" s="18" t="s">
        <v>116</v>
      </c>
    </row>
    <row r="35" spans="1:18" x14ac:dyDescent="0.3">
      <c r="A35" s="84" t="s">
        <v>106</v>
      </c>
      <c r="B35" s="18" t="s">
        <v>571</v>
      </c>
      <c r="C35" s="85" t="s">
        <v>572</v>
      </c>
      <c r="D35" s="19">
        <v>1</v>
      </c>
      <c r="E35" s="18" t="s">
        <v>573</v>
      </c>
      <c r="F35" s="18" t="s">
        <v>350</v>
      </c>
      <c r="G35" s="87">
        <v>45295.605312500003</v>
      </c>
      <c r="H35" s="87">
        <v>45310</v>
      </c>
      <c r="I35" s="19" t="s">
        <v>5</v>
      </c>
      <c r="J35" s="18" t="s">
        <v>449</v>
      </c>
      <c r="K35" s="87">
        <v>45310</v>
      </c>
      <c r="L35" s="18" t="s">
        <v>106</v>
      </c>
      <c r="M35" s="18"/>
      <c r="N35" s="86">
        <v>30</v>
      </c>
      <c r="O35" s="18" t="s">
        <v>89</v>
      </c>
      <c r="P35" s="18" t="s">
        <v>85</v>
      </c>
      <c r="Q35" s="18" t="s">
        <v>581</v>
      </c>
      <c r="R35" s="18"/>
    </row>
    <row r="36" spans="1:18" x14ac:dyDescent="0.3">
      <c r="A36" s="84" t="s">
        <v>366</v>
      </c>
      <c r="B36" s="18" t="s">
        <v>367</v>
      </c>
      <c r="C36" s="85" t="s">
        <v>462</v>
      </c>
      <c r="D36" s="19">
        <v>1</v>
      </c>
      <c r="E36" s="18" t="s">
        <v>463</v>
      </c>
      <c r="F36" s="18" t="s">
        <v>433</v>
      </c>
      <c r="G36" s="87">
        <v>45030.410173611112</v>
      </c>
      <c r="H36" s="87">
        <v>45044</v>
      </c>
      <c r="I36" s="19" t="s">
        <v>5</v>
      </c>
      <c r="J36" s="18" t="s">
        <v>449</v>
      </c>
      <c r="K36" s="87">
        <v>45044</v>
      </c>
      <c r="L36" s="18" t="s">
        <v>460</v>
      </c>
      <c r="M36" s="18"/>
      <c r="N36" s="86">
        <v>12</v>
      </c>
      <c r="O36" s="18" t="s">
        <v>89</v>
      </c>
      <c r="P36" s="18"/>
      <c r="Q36" s="18"/>
      <c r="R36" s="18" t="s">
        <v>116</v>
      </c>
    </row>
    <row r="37" spans="1:18" x14ac:dyDescent="0.3">
      <c r="A37" s="84" t="s">
        <v>305</v>
      </c>
      <c r="B37" s="18" t="s">
        <v>543</v>
      </c>
      <c r="C37" s="85" t="s">
        <v>544</v>
      </c>
      <c r="D37" s="19">
        <v>4</v>
      </c>
      <c r="E37" s="18" t="s">
        <v>426</v>
      </c>
      <c r="F37" s="18" t="s">
        <v>350</v>
      </c>
      <c r="G37" s="87">
        <v>45269.403831018521</v>
      </c>
      <c r="H37" s="87">
        <v>45309</v>
      </c>
      <c r="I37" s="19" t="s">
        <v>5</v>
      </c>
      <c r="J37" s="18" t="s">
        <v>449</v>
      </c>
      <c r="K37" s="87">
        <v>45309</v>
      </c>
      <c r="L37" s="18" t="s">
        <v>545</v>
      </c>
      <c r="M37" s="18"/>
      <c r="N37" s="86">
        <v>1</v>
      </c>
      <c r="O37" s="18" t="s">
        <v>89</v>
      </c>
      <c r="P37" s="18" t="s">
        <v>474</v>
      </c>
      <c r="Q37" s="18"/>
      <c r="R37" s="18" t="s">
        <v>116</v>
      </c>
    </row>
    <row r="38" spans="1:18" x14ac:dyDescent="0.3">
      <c r="A38" s="84" t="s">
        <v>231</v>
      </c>
      <c r="B38" s="18" t="s">
        <v>510</v>
      </c>
      <c r="C38" s="85" t="s">
        <v>511</v>
      </c>
      <c r="D38" s="19">
        <v>1</v>
      </c>
      <c r="E38" s="18" t="s">
        <v>512</v>
      </c>
      <c r="F38" s="18" t="s">
        <v>350</v>
      </c>
      <c r="G38" s="87">
        <v>45237.586539351854</v>
      </c>
      <c r="H38" s="87">
        <v>45324</v>
      </c>
      <c r="I38" s="19" t="s">
        <v>5</v>
      </c>
      <c r="J38" s="18" t="s">
        <v>449</v>
      </c>
      <c r="K38" s="87">
        <v>45324</v>
      </c>
      <c r="L38" s="18" t="s">
        <v>232</v>
      </c>
      <c r="M38" s="18"/>
      <c r="N38" s="86">
        <v>8</v>
      </c>
      <c r="O38" s="18" t="s">
        <v>89</v>
      </c>
      <c r="P38" s="18" t="s">
        <v>496</v>
      </c>
      <c r="Q38" s="18"/>
      <c r="R38" s="18" t="s">
        <v>116</v>
      </c>
    </row>
    <row r="39" spans="1:18" x14ac:dyDescent="0.3">
      <c r="A39" s="84" t="s">
        <v>107</v>
      </c>
      <c r="B39" s="18" t="s">
        <v>574</v>
      </c>
      <c r="C39" s="85" t="s">
        <v>575</v>
      </c>
      <c r="D39" s="19">
        <v>1</v>
      </c>
      <c r="E39" s="18" t="s">
        <v>576</v>
      </c>
      <c r="F39" s="18" t="s">
        <v>458</v>
      </c>
      <c r="G39" s="87">
        <v>45295.514907407407</v>
      </c>
      <c r="H39" s="87">
        <v>45331</v>
      </c>
      <c r="I39" s="19" t="s">
        <v>5</v>
      </c>
      <c r="J39" s="18" t="s">
        <v>449</v>
      </c>
      <c r="K39" s="87">
        <v>45331</v>
      </c>
      <c r="L39" s="18" t="s">
        <v>503</v>
      </c>
      <c r="M39" s="18"/>
      <c r="N39" s="86">
        <v>1</v>
      </c>
      <c r="O39" s="18" t="s">
        <v>89</v>
      </c>
      <c r="P39" s="18" t="s">
        <v>577</v>
      </c>
      <c r="Q39" s="18" t="s">
        <v>582</v>
      </c>
      <c r="R39" s="18"/>
    </row>
    <row r="40" spans="1:18" x14ac:dyDescent="0.3">
      <c r="A40" s="84" t="s">
        <v>233</v>
      </c>
      <c r="B40" s="18" t="s">
        <v>404</v>
      </c>
      <c r="C40" s="85" t="s">
        <v>578</v>
      </c>
      <c r="D40" s="19">
        <v>1</v>
      </c>
      <c r="E40" s="18" t="s">
        <v>579</v>
      </c>
      <c r="F40" s="18" t="s">
        <v>350</v>
      </c>
      <c r="G40" s="87">
        <v>45295.648206018515</v>
      </c>
      <c r="H40" s="87">
        <v>45317</v>
      </c>
      <c r="I40" s="19" t="s">
        <v>5</v>
      </c>
      <c r="J40" s="18" t="s">
        <v>449</v>
      </c>
      <c r="K40" s="87">
        <v>45317</v>
      </c>
      <c r="L40" s="18" t="s">
        <v>234</v>
      </c>
      <c r="M40" s="18"/>
      <c r="N40" s="86">
        <v>58</v>
      </c>
      <c r="O40" s="18" t="s">
        <v>89</v>
      </c>
      <c r="P40" s="18" t="s">
        <v>580</v>
      </c>
      <c r="Q40" s="18" t="s">
        <v>542</v>
      </c>
      <c r="R40" s="18"/>
    </row>
  </sheetData>
  <sheetProtection formatColumns="0" sort="0" autoFilter="0"/>
  <autoFilter ref="A6:R6" xr:uid="{00000000-0009-0000-0000-000002000000}"/>
  <conditionalFormatting sqref="K7:K40">
    <cfRule type="expression" dxfId="0" priority="1" stopIfTrue="1">
      <formula>AND(K7&gt;H7,H7&gt;0)</formula>
    </cfRule>
  </conditionalFormatting>
  <pageMargins left="0.7" right="0.7" top="0.75" bottom="0.75" header="0.3" footer="0.3"/>
  <headerFooter>
    <oddFooter>&amp;C_x000D_&amp;1#&amp;"Calibri"&amp;10&amp;K000000 Internal Use Only General Business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P">
    <tabColor rgb="FF0000FF"/>
  </sheetPr>
  <dimension ref="A1:AC40"/>
  <sheetViews>
    <sheetView showGridLines="0" showZeros="0" workbookViewId="0">
      <pane xSplit="3" ySplit="4" topLeftCell="D5" activePane="bottomRight" state="frozen"/>
      <selection pane="topRight" activeCell="D1" sqref="D1"/>
      <selection pane="bottomLeft" activeCell="A4" sqref="A4"/>
      <selection pane="bottomRight" activeCell="E19" sqref="E19"/>
    </sheetView>
  </sheetViews>
  <sheetFormatPr defaultColWidth="9.33203125" defaultRowHeight="12" x14ac:dyDescent="0.3"/>
  <cols>
    <col min="1" max="1" width="12.33203125" bestFit="1" customWidth="1"/>
    <col min="2" max="2" width="7.33203125" customWidth="1"/>
    <col min="3" max="3" width="41.44140625" customWidth="1"/>
    <col min="4" max="4" width="23.109375" style="11" bestFit="1" customWidth="1"/>
    <col min="5" max="5" width="25.6640625" style="11" bestFit="1" customWidth="1"/>
    <col min="6" max="6" width="39.6640625" customWidth="1"/>
    <col min="7" max="7" width="40" customWidth="1"/>
    <col min="8" max="8" width="11.33203125" customWidth="1"/>
    <col min="9" max="9" width="5.109375" style="17" customWidth="1"/>
    <col min="10" max="10" width="11.33203125" customWidth="1"/>
    <col min="11" max="11" width="12.109375" style="15" customWidth="1"/>
    <col min="12" max="12" width="6.6640625" style="14" bestFit="1" customWidth="1"/>
    <col min="13" max="13" width="9.44140625" style="14" bestFit="1" customWidth="1"/>
    <col min="14" max="14" width="10.44140625" style="20" customWidth="1"/>
    <col min="15" max="15" width="11.6640625" style="20" customWidth="1"/>
    <col min="16" max="16" width="9" style="20" customWidth="1"/>
    <col min="17" max="17" width="8.33203125" style="14" customWidth="1"/>
    <col min="18" max="18" width="8.6640625" style="14" customWidth="1"/>
    <col min="19" max="19" width="7.33203125" style="14" customWidth="1"/>
    <col min="20" max="20" width="9" style="14" customWidth="1"/>
    <col min="21" max="21" width="8.44140625" style="14" customWidth="1"/>
    <col min="22" max="22" width="11.6640625" style="14" customWidth="1"/>
    <col min="23" max="23" width="8" style="14" customWidth="1"/>
    <col min="24" max="24" width="11.6640625" style="130" bestFit="1" customWidth="1"/>
    <col min="25" max="25" width="9.77734375" style="130" customWidth="1"/>
    <col min="26" max="26" width="20.33203125" customWidth="1"/>
    <col min="27" max="27" width="6.6640625" style="17" bestFit="1" customWidth="1"/>
    <col min="28" max="28" width="12.109375" style="17" customWidth="1"/>
    <col min="29" max="29" width="10.44140625" style="17" customWidth="1"/>
  </cols>
  <sheetData>
    <row r="1" spans="1:29" x14ac:dyDescent="0.3">
      <c r="D1" s="13" t="s">
        <v>179</v>
      </c>
      <c r="E1" s="75">
        <f ca="1">COUNTA(apParts)</f>
        <v>35</v>
      </c>
      <c r="F1" t="s">
        <v>588</v>
      </c>
      <c r="I1" s="187" t="s">
        <v>847</v>
      </c>
      <c r="J1" s="187"/>
      <c r="K1" s="187"/>
      <c r="L1" s="187"/>
      <c r="M1" s="187"/>
      <c r="N1" s="187"/>
      <c r="O1" s="187"/>
      <c r="P1" s="187"/>
      <c r="Q1" s="187"/>
      <c r="R1" s="187"/>
      <c r="AC1" s="188" t="s">
        <v>401</v>
      </c>
    </row>
    <row r="2" spans="1:29" x14ac:dyDescent="0.3">
      <c r="D2" s="12" t="s">
        <v>180</v>
      </c>
      <c r="E2" s="75">
        <f ca="1">SUBTOTAL(103,apParts)</f>
        <v>35</v>
      </c>
      <c r="AC2" s="188"/>
    </row>
    <row r="3" spans="1:29" ht="7.5" customHeight="1" x14ac:dyDescent="0.3">
      <c r="A3" s="66" t="s">
        <v>48</v>
      </c>
      <c r="B3" s="66" t="s">
        <v>59</v>
      </c>
      <c r="C3" s="66" t="s">
        <v>4</v>
      </c>
      <c r="D3" s="25" t="s">
        <v>79</v>
      </c>
      <c r="E3" s="25" t="s">
        <v>80</v>
      </c>
      <c r="F3" s="66" t="s">
        <v>81</v>
      </c>
      <c r="G3" s="66" t="s">
        <v>2</v>
      </c>
      <c r="H3" s="66" t="s">
        <v>327</v>
      </c>
      <c r="I3" s="24" t="s">
        <v>49</v>
      </c>
      <c r="J3" s="66" t="s">
        <v>823</v>
      </c>
      <c r="K3" s="67" t="s">
        <v>50</v>
      </c>
      <c r="L3" s="68" t="s">
        <v>51</v>
      </c>
      <c r="M3" s="68" t="s">
        <v>36</v>
      </c>
      <c r="N3" s="69" t="s">
        <v>346</v>
      </c>
      <c r="O3" s="69" t="s">
        <v>86</v>
      </c>
      <c r="P3" s="69" t="s">
        <v>87</v>
      </c>
      <c r="Q3" s="68" t="s">
        <v>52</v>
      </c>
      <c r="R3" s="68" t="s">
        <v>53</v>
      </c>
      <c r="S3" s="68" t="s">
        <v>54</v>
      </c>
      <c r="T3" s="68" t="s">
        <v>55</v>
      </c>
      <c r="U3" s="68" t="s">
        <v>57</v>
      </c>
      <c r="V3" s="68" t="s">
        <v>56</v>
      </c>
      <c r="W3" s="131" t="s">
        <v>410</v>
      </c>
      <c r="X3" s="132" t="s">
        <v>411</v>
      </c>
      <c r="Y3" s="132" t="s">
        <v>412</v>
      </c>
      <c r="Z3" s="66" t="s">
        <v>58</v>
      </c>
      <c r="AA3" s="25" t="s">
        <v>396</v>
      </c>
      <c r="AB3" s="24" t="s">
        <v>397</v>
      </c>
      <c r="AC3" s="24" t="s">
        <v>37</v>
      </c>
    </row>
    <row r="4" spans="1:29" s="65" customFormat="1" ht="24" customHeight="1" x14ac:dyDescent="0.3">
      <c r="A4" s="76" t="s">
        <v>275</v>
      </c>
      <c r="B4" s="77" t="s">
        <v>59</v>
      </c>
      <c r="C4" s="77" t="s">
        <v>272</v>
      </c>
      <c r="D4" s="77" t="s">
        <v>145</v>
      </c>
      <c r="E4" s="77" t="s">
        <v>147</v>
      </c>
      <c r="F4" s="77" t="s">
        <v>3</v>
      </c>
      <c r="G4" s="77" t="s">
        <v>2</v>
      </c>
      <c r="H4" s="77" t="s">
        <v>326</v>
      </c>
      <c r="I4" s="77" t="s">
        <v>273</v>
      </c>
      <c r="J4" s="77" t="s">
        <v>274</v>
      </c>
      <c r="K4" s="78" t="s">
        <v>276</v>
      </c>
      <c r="L4" s="83" t="s">
        <v>277</v>
      </c>
      <c r="M4" s="79" t="s">
        <v>142</v>
      </c>
      <c r="N4" s="80" t="s">
        <v>278</v>
      </c>
      <c r="O4" s="81" t="s">
        <v>283</v>
      </c>
      <c r="P4" s="81" t="s">
        <v>279</v>
      </c>
      <c r="Q4" s="79" t="s">
        <v>138</v>
      </c>
      <c r="R4" s="79" t="s">
        <v>137</v>
      </c>
      <c r="S4" s="79" t="s">
        <v>280</v>
      </c>
      <c r="T4" s="83" t="s">
        <v>281</v>
      </c>
      <c r="U4" s="83" t="s">
        <v>282</v>
      </c>
      <c r="V4" s="79" t="s">
        <v>284</v>
      </c>
      <c r="W4" s="129" t="s">
        <v>407</v>
      </c>
      <c r="X4" s="129" t="s">
        <v>408</v>
      </c>
      <c r="Y4" s="129" t="s">
        <v>409</v>
      </c>
      <c r="Z4" s="82" t="s">
        <v>285</v>
      </c>
      <c r="AA4" s="82" t="s">
        <v>144</v>
      </c>
      <c r="AB4" s="125" t="s">
        <v>395</v>
      </c>
      <c r="AC4" s="125" t="s">
        <v>143</v>
      </c>
    </row>
    <row r="5" spans="1:29" x14ac:dyDescent="0.3">
      <c r="A5" s="128" t="s">
        <v>328</v>
      </c>
      <c r="B5" s="127" t="s">
        <v>60</v>
      </c>
      <c r="C5" s="127" t="s">
        <v>324</v>
      </c>
      <c r="D5" s="18"/>
      <c r="E5" s="18" t="s">
        <v>325</v>
      </c>
      <c r="F5" s="127" t="s">
        <v>359</v>
      </c>
      <c r="G5" s="127"/>
      <c r="H5" s="127" t="s">
        <v>345</v>
      </c>
      <c r="I5" s="19" t="s">
        <v>61</v>
      </c>
      <c r="J5" s="19"/>
      <c r="K5" s="19"/>
      <c r="L5" s="19">
        <v>360</v>
      </c>
      <c r="M5" s="19" t="s">
        <v>43</v>
      </c>
      <c r="N5" s="19"/>
      <c r="O5" s="19">
        <v>0</v>
      </c>
      <c r="P5" s="19">
        <v>0</v>
      </c>
      <c r="Q5" s="19">
        <v>0</v>
      </c>
      <c r="R5" s="19">
        <v>0</v>
      </c>
      <c r="S5" s="19">
        <v>0</v>
      </c>
      <c r="T5" s="19">
        <v>0</v>
      </c>
      <c r="U5" s="19">
        <v>0</v>
      </c>
      <c r="V5" s="19">
        <v>1</v>
      </c>
      <c r="W5" s="19">
        <v>0</v>
      </c>
      <c r="X5" s="133">
        <v>600</v>
      </c>
      <c r="Y5" s="133">
        <v>600</v>
      </c>
      <c r="Z5" s="127" t="s">
        <v>822</v>
      </c>
      <c r="AA5" s="127">
        <v>0</v>
      </c>
      <c r="AB5" s="127" t="s">
        <v>402</v>
      </c>
      <c r="AC5" s="127">
        <v>0</v>
      </c>
    </row>
    <row r="6" spans="1:29" x14ac:dyDescent="0.3">
      <c r="A6" s="128" t="s">
        <v>758</v>
      </c>
      <c r="B6" s="127" t="s">
        <v>60</v>
      </c>
      <c r="C6" s="127" t="s">
        <v>370</v>
      </c>
      <c r="D6" s="18"/>
      <c r="E6" s="18" t="s">
        <v>371</v>
      </c>
      <c r="F6" s="127" t="s">
        <v>236</v>
      </c>
      <c r="G6" s="127"/>
      <c r="H6" s="127" t="s">
        <v>329</v>
      </c>
      <c r="I6" s="19" t="s">
        <v>72</v>
      </c>
      <c r="J6" s="19" t="s">
        <v>70</v>
      </c>
      <c r="K6" s="19"/>
      <c r="L6" s="19">
        <v>0</v>
      </c>
      <c r="M6" s="19" t="s">
        <v>43</v>
      </c>
      <c r="N6" s="19"/>
      <c r="O6" s="19">
        <v>0</v>
      </c>
      <c r="P6" s="19">
        <v>0</v>
      </c>
      <c r="Q6" s="19">
        <v>14</v>
      </c>
      <c r="R6" s="19">
        <v>0</v>
      </c>
      <c r="S6" s="19">
        <v>0</v>
      </c>
      <c r="T6" s="19">
        <v>0</v>
      </c>
      <c r="U6" s="19">
        <v>0</v>
      </c>
      <c r="V6" s="19">
        <v>1</v>
      </c>
      <c r="W6" s="19">
        <v>0</v>
      </c>
      <c r="X6" s="133">
        <v>1.0999999999999999E-2</v>
      </c>
      <c r="Y6" s="133">
        <v>1.0999999999999999E-2</v>
      </c>
      <c r="Z6" s="127" t="s">
        <v>820</v>
      </c>
      <c r="AA6" s="127">
        <v>0</v>
      </c>
      <c r="AB6" s="127" t="s">
        <v>399</v>
      </c>
      <c r="AC6" s="127">
        <v>0</v>
      </c>
    </row>
    <row r="7" spans="1:29" x14ac:dyDescent="0.3">
      <c r="A7" s="128" t="s">
        <v>759</v>
      </c>
      <c r="B7" s="127" t="s">
        <v>60</v>
      </c>
      <c r="C7" s="127" t="s">
        <v>307</v>
      </c>
      <c r="D7" s="18" t="s">
        <v>308</v>
      </c>
      <c r="E7" s="18" t="s">
        <v>792</v>
      </c>
      <c r="F7" s="127" t="s">
        <v>242</v>
      </c>
      <c r="G7" s="127" t="s">
        <v>1</v>
      </c>
      <c r="H7" s="127" t="s">
        <v>329</v>
      </c>
      <c r="I7" s="19" t="s">
        <v>72</v>
      </c>
      <c r="J7" s="19"/>
      <c r="K7" s="19"/>
      <c r="L7" s="19">
        <v>0</v>
      </c>
      <c r="M7" s="19" t="s">
        <v>43</v>
      </c>
      <c r="N7" s="19">
        <v>0</v>
      </c>
      <c r="O7" s="19">
        <v>0</v>
      </c>
      <c r="P7" s="19">
        <v>0</v>
      </c>
      <c r="Q7" s="19">
        <v>7</v>
      </c>
      <c r="R7" s="19">
        <v>0</v>
      </c>
      <c r="S7" s="19">
        <v>0</v>
      </c>
      <c r="T7" s="19">
        <v>0</v>
      </c>
      <c r="U7" s="19">
        <v>0</v>
      </c>
      <c r="V7" s="19">
        <v>1</v>
      </c>
      <c r="W7" s="19">
        <v>0</v>
      </c>
      <c r="X7" s="133">
        <v>1133.68</v>
      </c>
      <c r="Y7" s="133">
        <v>1133.68</v>
      </c>
      <c r="Z7" s="127" t="s">
        <v>822</v>
      </c>
      <c r="AA7" s="127">
        <v>0</v>
      </c>
      <c r="AB7" s="127" t="s">
        <v>400</v>
      </c>
      <c r="AC7" s="127">
        <v>0</v>
      </c>
    </row>
    <row r="8" spans="1:29" x14ac:dyDescent="0.3">
      <c r="A8" s="128" t="s">
        <v>760</v>
      </c>
      <c r="B8" s="127" t="s">
        <v>60</v>
      </c>
      <c r="C8" s="127" t="s">
        <v>309</v>
      </c>
      <c r="D8" s="18" t="s">
        <v>310</v>
      </c>
      <c r="E8" s="18" t="s">
        <v>793</v>
      </c>
      <c r="F8" s="127" t="s">
        <v>387</v>
      </c>
      <c r="G8" s="127" t="s">
        <v>1</v>
      </c>
      <c r="H8" s="127" t="s">
        <v>329</v>
      </c>
      <c r="I8" s="19" t="s">
        <v>72</v>
      </c>
      <c r="J8" s="19"/>
      <c r="K8" s="126">
        <v>41132</v>
      </c>
      <c r="L8" s="19">
        <v>0</v>
      </c>
      <c r="M8" s="19" t="s">
        <v>43</v>
      </c>
      <c r="N8" s="19"/>
      <c r="O8" s="19">
        <v>0</v>
      </c>
      <c r="P8" s="19">
        <v>0</v>
      </c>
      <c r="Q8" s="19">
        <v>34</v>
      </c>
      <c r="R8" s="19">
        <v>0</v>
      </c>
      <c r="S8" s="19">
        <v>0</v>
      </c>
      <c r="T8" s="19">
        <v>0</v>
      </c>
      <c r="U8" s="19">
        <v>0</v>
      </c>
      <c r="V8" s="19">
        <v>1</v>
      </c>
      <c r="W8" s="19">
        <v>0</v>
      </c>
      <c r="X8" s="133">
        <v>448.8</v>
      </c>
      <c r="Y8" s="133">
        <v>5555.1144000000004</v>
      </c>
      <c r="Z8" s="127" t="s">
        <v>822</v>
      </c>
      <c r="AA8" s="127">
        <v>1</v>
      </c>
      <c r="AB8" s="127" t="s">
        <v>400</v>
      </c>
      <c r="AC8" s="127">
        <v>0</v>
      </c>
    </row>
    <row r="9" spans="1:29" x14ac:dyDescent="0.3">
      <c r="A9" s="128" t="s">
        <v>761</v>
      </c>
      <c r="B9" s="127" t="s">
        <v>60</v>
      </c>
      <c r="C9" s="127" t="s">
        <v>330</v>
      </c>
      <c r="D9" s="18" t="s">
        <v>227</v>
      </c>
      <c r="E9" s="18" t="s">
        <v>331</v>
      </c>
      <c r="F9" s="127" t="s">
        <v>349</v>
      </c>
      <c r="G9" s="127" t="s">
        <v>62</v>
      </c>
      <c r="H9" s="127" t="s">
        <v>332</v>
      </c>
      <c r="I9" s="19" t="s">
        <v>72</v>
      </c>
      <c r="J9" s="19"/>
      <c r="K9" s="126">
        <v>39513</v>
      </c>
      <c r="L9" s="19">
        <v>0</v>
      </c>
      <c r="M9" s="19" t="s">
        <v>43</v>
      </c>
      <c r="N9" s="19"/>
      <c r="O9" s="19">
        <v>0</v>
      </c>
      <c r="P9" s="19">
        <v>0</v>
      </c>
      <c r="Q9" s="19">
        <v>30</v>
      </c>
      <c r="R9" s="19">
        <v>0</v>
      </c>
      <c r="S9" s="19">
        <v>0</v>
      </c>
      <c r="T9" s="19">
        <v>0</v>
      </c>
      <c r="U9" s="19">
        <v>0</v>
      </c>
      <c r="V9" s="19">
        <v>1</v>
      </c>
      <c r="W9" s="19">
        <v>0</v>
      </c>
      <c r="X9" s="133">
        <v>0.72199999999999998</v>
      </c>
      <c r="Y9" s="133">
        <v>0.72199999999999998</v>
      </c>
      <c r="Z9" s="127" t="s">
        <v>821</v>
      </c>
      <c r="AA9" s="127">
        <v>0</v>
      </c>
      <c r="AB9" s="127" t="s">
        <v>398</v>
      </c>
      <c r="AC9" s="127">
        <v>0</v>
      </c>
    </row>
    <row r="10" spans="1:29" x14ac:dyDescent="0.3">
      <c r="A10" s="128" t="s">
        <v>762</v>
      </c>
      <c r="B10" s="127" t="s">
        <v>60</v>
      </c>
      <c r="C10" s="127" t="s">
        <v>333</v>
      </c>
      <c r="D10" s="18" t="s">
        <v>102</v>
      </c>
      <c r="E10" s="18" t="s">
        <v>794</v>
      </c>
      <c r="F10" s="127" t="s">
        <v>349</v>
      </c>
      <c r="G10" s="127" t="s">
        <v>62</v>
      </c>
      <c r="H10" s="127" t="s">
        <v>332</v>
      </c>
      <c r="I10" s="19" t="s">
        <v>72</v>
      </c>
      <c r="J10" s="19"/>
      <c r="K10" s="126">
        <v>39559</v>
      </c>
      <c r="L10" s="19">
        <v>0</v>
      </c>
      <c r="M10" s="19" t="s">
        <v>43</v>
      </c>
      <c r="N10" s="19"/>
      <c r="O10" s="19">
        <v>0</v>
      </c>
      <c r="P10" s="19">
        <v>0</v>
      </c>
      <c r="Q10" s="19">
        <v>25</v>
      </c>
      <c r="R10" s="19">
        <v>0</v>
      </c>
      <c r="S10" s="19">
        <v>0</v>
      </c>
      <c r="T10" s="19">
        <v>0</v>
      </c>
      <c r="U10" s="19">
        <v>0</v>
      </c>
      <c r="V10" s="19">
        <v>1</v>
      </c>
      <c r="W10" s="19">
        <v>0</v>
      </c>
      <c r="X10" s="133">
        <v>0.78</v>
      </c>
      <c r="Y10" s="133">
        <v>0.78</v>
      </c>
      <c r="Z10" s="127" t="s">
        <v>821</v>
      </c>
      <c r="AA10" s="127">
        <v>1</v>
      </c>
      <c r="AB10" s="127" t="s">
        <v>398</v>
      </c>
      <c r="AC10" s="127">
        <v>0</v>
      </c>
    </row>
    <row r="11" spans="1:29" x14ac:dyDescent="0.3">
      <c r="A11" s="128" t="s">
        <v>763</v>
      </c>
      <c r="B11" s="127" t="s">
        <v>60</v>
      </c>
      <c r="C11" s="127" t="s">
        <v>334</v>
      </c>
      <c r="D11" s="18" t="s">
        <v>335</v>
      </c>
      <c r="E11" s="18" t="s">
        <v>795</v>
      </c>
      <c r="F11" s="127" t="s">
        <v>349</v>
      </c>
      <c r="G11" s="127" t="s">
        <v>62</v>
      </c>
      <c r="H11" s="127" t="s">
        <v>332</v>
      </c>
      <c r="I11" s="19" t="s">
        <v>72</v>
      </c>
      <c r="J11" s="19"/>
      <c r="K11" s="126">
        <v>39520</v>
      </c>
      <c r="L11" s="19">
        <v>0</v>
      </c>
      <c r="M11" s="19" t="s">
        <v>43</v>
      </c>
      <c r="N11" s="19"/>
      <c r="O11" s="19">
        <v>0</v>
      </c>
      <c r="P11" s="19">
        <v>0</v>
      </c>
      <c r="Q11" s="19">
        <v>30</v>
      </c>
      <c r="R11" s="19">
        <v>0</v>
      </c>
      <c r="S11" s="19">
        <v>0</v>
      </c>
      <c r="T11" s="19">
        <v>0</v>
      </c>
      <c r="U11" s="19">
        <v>0</v>
      </c>
      <c r="V11" s="19">
        <v>1</v>
      </c>
      <c r="W11" s="19">
        <v>0</v>
      </c>
      <c r="X11" s="133">
        <v>0.72199999999999998</v>
      </c>
      <c r="Y11" s="133">
        <v>0.72199999999999998</v>
      </c>
      <c r="Z11" s="127" t="s">
        <v>821</v>
      </c>
      <c r="AA11" s="127">
        <v>1</v>
      </c>
      <c r="AB11" s="127" t="s">
        <v>398</v>
      </c>
      <c r="AC11" s="127">
        <v>0</v>
      </c>
    </row>
    <row r="12" spans="1:29" x14ac:dyDescent="0.3">
      <c r="A12" s="128" t="s">
        <v>764</v>
      </c>
      <c r="B12" s="127" t="s">
        <v>60</v>
      </c>
      <c r="C12" s="127" t="s">
        <v>336</v>
      </c>
      <c r="D12" s="18" t="s">
        <v>103</v>
      </c>
      <c r="E12" s="18" t="s">
        <v>337</v>
      </c>
      <c r="F12" s="127" t="s">
        <v>349</v>
      </c>
      <c r="G12" s="127" t="s">
        <v>62</v>
      </c>
      <c r="H12" s="127" t="s">
        <v>332</v>
      </c>
      <c r="I12" s="19" t="s">
        <v>72</v>
      </c>
      <c r="J12" s="19" t="s">
        <v>824</v>
      </c>
      <c r="K12" s="126">
        <v>39615</v>
      </c>
      <c r="L12" s="19">
        <v>0</v>
      </c>
      <c r="M12" s="19" t="s">
        <v>43</v>
      </c>
      <c r="N12" s="19"/>
      <c r="O12" s="19">
        <v>0</v>
      </c>
      <c r="P12" s="19">
        <v>0</v>
      </c>
      <c r="Q12" s="19">
        <v>30</v>
      </c>
      <c r="R12" s="19">
        <v>0</v>
      </c>
      <c r="S12" s="19">
        <v>0</v>
      </c>
      <c r="T12" s="19">
        <v>0</v>
      </c>
      <c r="U12" s="19">
        <v>0</v>
      </c>
      <c r="V12" s="19">
        <v>1</v>
      </c>
      <c r="W12" s="19">
        <v>0</v>
      </c>
      <c r="X12" s="133">
        <v>0.85499999999999998</v>
      </c>
      <c r="Y12" s="133">
        <v>0.85499999999999998</v>
      </c>
      <c r="Z12" s="127" t="s">
        <v>821</v>
      </c>
      <c r="AA12" s="127">
        <v>1</v>
      </c>
      <c r="AB12" s="127" t="s">
        <v>398</v>
      </c>
      <c r="AC12" s="127">
        <v>0</v>
      </c>
    </row>
    <row r="13" spans="1:29" x14ac:dyDescent="0.3">
      <c r="A13" s="128" t="s">
        <v>765</v>
      </c>
      <c r="B13" s="127" t="s">
        <v>60</v>
      </c>
      <c r="C13" s="127" t="s">
        <v>338</v>
      </c>
      <c r="D13" s="18" t="s">
        <v>339</v>
      </c>
      <c r="E13" s="18" t="s">
        <v>796</v>
      </c>
      <c r="F13" s="127" t="s">
        <v>349</v>
      </c>
      <c r="G13" s="127" t="s">
        <v>1</v>
      </c>
      <c r="H13" s="127" t="s">
        <v>332</v>
      </c>
      <c r="I13" s="19" t="s">
        <v>72</v>
      </c>
      <c r="J13" s="19"/>
      <c r="K13" s="126">
        <v>39298</v>
      </c>
      <c r="L13" s="19">
        <v>0</v>
      </c>
      <c r="M13" s="19" t="s">
        <v>43</v>
      </c>
      <c r="N13" s="19"/>
      <c r="O13" s="19">
        <v>0</v>
      </c>
      <c r="P13" s="19">
        <v>0</v>
      </c>
      <c r="Q13" s="19">
        <v>29</v>
      </c>
      <c r="R13" s="19">
        <v>0</v>
      </c>
      <c r="S13" s="19">
        <v>0</v>
      </c>
      <c r="T13" s="19">
        <v>0</v>
      </c>
      <c r="U13" s="19">
        <v>0</v>
      </c>
      <c r="V13" s="19">
        <v>1</v>
      </c>
      <c r="W13" s="19">
        <v>0</v>
      </c>
      <c r="X13" s="133">
        <v>0.55000000000000004</v>
      </c>
      <c r="Y13" s="133">
        <v>0.55000000000000004</v>
      </c>
      <c r="Z13" s="127" t="s">
        <v>821</v>
      </c>
      <c r="AA13" s="127">
        <v>0</v>
      </c>
      <c r="AB13" s="127" t="s">
        <v>398</v>
      </c>
      <c r="AC13" s="127">
        <v>0</v>
      </c>
    </row>
    <row r="14" spans="1:29" x14ac:dyDescent="0.3">
      <c r="A14" s="128" t="s">
        <v>766</v>
      </c>
      <c r="B14" s="127" t="s">
        <v>60</v>
      </c>
      <c r="C14" s="127" t="s">
        <v>340</v>
      </c>
      <c r="D14" s="18" t="s">
        <v>341</v>
      </c>
      <c r="E14" s="18" t="s">
        <v>341</v>
      </c>
      <c r="F14" s="127" t="s">
        <v>349</v>
      </c>
      <c r="G14" s="127" t="s">
        <v>62</v>
      </c>
      <c r="H14" s="127" t="s">
        <v>332</v>
      </c>
      <c r="I14" s="19" t="s">
        <v>72</v>
      </c>
      <c r="J14" s="19"/>
      <c r="K14" s="126">
        <v>39817</v>
      </c>
      <c r="L14" s="19">
        <v>0</v>
      </c>
      <c r="M14" s="19" t="s">
        <v>43</v>
      </c>
      <c r="N14" s="19"/>
      <c r="O14" s="19">
        <v>0</v>
      </c>
      <c r="P14" s="19">
        <v>0</v>
      </c>
      <c r="Q14" s="19">
        <v>0</v>
      </c>
      <c r="R14" s="19">
        <v>0</v>
      </c>
      <c r="S14" s="19">
        <v>0</v>
      </c>
      <c r="T14" s="19">
        <v>0</v>
      </c>
      <c r="U14" s="19">
        <v>0</v>
      </c>
      <c r="V14" s="19">
        <v>1</v>
      </c>
      <c r="W14" s="19">
        <v>0</v>
      </c>
      <c r="X14" s="133">
        <v>22.655000000000001</v>
      </c>
      <c r="Y14" s="133">
        <v>22.655000000000001</v>
      </c>
      <c r="Z14" s="127" t="s">
        <v>821</v>
      </c>
      <c r="AA14" s="127">
        <v>1</v>
      </c>
      <c r="AB14" s="127" t="s">
        <v>398</v>
      </c>
      <c r="AC14" s="127">
        <v>0</v>
      </c>
    </row>
    <row r="15" spans="1:29" x14ac:dyDescent="0.3">
      <c r="A15" s="128" t="s">
        <v>767</v>
      </c>
      <c r="B15" s="127" t="s">
        <v>60</v>
      </c>
      <c r="C15" s="127" t="s">
        <v>342</v>
      </c>
      <c r="D15" s="18" t="s">
        <v>343</v>
      </c>
      <c r="E15" s="18" t="s">
        <v>344</v>
      </c>
      <c r="F15" s="127" t="s">
        <v>349</v>
      </c>
      <c r="G15" s="127" t="s">
        <v>62</v>
      </c>
      <c r="H15" s="127" t="s">
        <v>332</v>
      </c>
      <c r="I15" s="19" t="s">
        <v>72</v>
      </c>
      <c r="J15" s="19"/>
      <c r="K15" s="126">
        <v>39491</v>
      </c>
      <c r="L15" s="19">
        <v>0</v>
      </c>
      <c r="M15" s="19" t="s">
        <v>43</v>
      </c>
      <c r="N15" s="19"/>
      <c r="O15" s="19">
        <v>0</v>
      </c>
      <c r="P15" s="19">
        <v>0</v>
      </c>
      <c r="Q15" s="19">
        <v>30</v>
      </c>
      <c r="R15" s="19">
        <v>0</v>
      </c>
      <c r="S15" s="19">
        <v>0</v>
      </c>
      <c r="T15" s="19">
        <v>0</v>
      </c>
      <c r="U15" s="19">
        <v>0</v>
      </c>
      <c r="V15" s="19">
        <v>1</v>
      </c>
      <c r="W15" s="19">
        <v>0</v>
      </c>
      <c r="X15" s="133">
        <v>22.055</v>
      </c>
      <c r="Y15" s="133">
        <v>22.055</v>
      </c>
      <c r="Z15" s="127" t="s">
        <v>821</v>
      </c>
      <c r="AA15" s="127">
        <v>1</v>
      </c>
      <c r="AB15" s="127" t="s">
        <v>398</v>
      </c>
      <c r="AC15" s="127">
        <v>0</v>
      </c>
    </row>
    <row r="16" spans="1:29" x14ac:dyDescent="0.3">
      <c r="A16" s="128" t="s">
        <v>768</v>
      </c>
      <c r="B16" s="127" t="s">
        <v>60</v>
      </c>
      <c r="C16" s="127" t="s">
        <v>184</v>
      </c>
      <c r="D16" s="18" t="s">
        <v>185</v>
      </c>
      <c r="E16" s="18" t="s">
        <v>797</v>
      </c>
      <c r="F16" s="127" t="s">
        <v>388</v>
      </c>
      <c r="G16" s="127" t="s">
        <v>77</v>
      </c>
      <c r="H16" s="127" t="s">
        <v>329</v>
      </c>
      <c r="I16" s="19" t="s">
        <v>61</v>
      </c>
      <c r="J16" s="19" t="s">
        <v>825</v>
      </c>
      <c r="K16" s="126">
        <v>45211</v>
      </c>
      <c r="L16" s="19">
        <v>360</v>
      </c>
      <c r="M16" s="19" t="s">
        <v>41</v>
      </c>
      <c r="N16" s="19">
        <v>9</v>
      </c>
      <c r="O16" s="19">
        <v>0</v>
      </c>
      <c r="P16" s="19">
        <v>0</v>
      </c>
      <c r="Q16" s="19">
        <v>31</v>
      </c>
      <c r="R16" s="19">
        <v>3</v>
      </c>
      <c r="S16" s="19">
        <v>0</v>
      </c>
      <c r="T16" s="19">
        <v>12</v>
      </c>
      <c r="U16" s="19">
        <v>4</v>
      </c>
      <c r="V16" s="19">
        <v>1</v>
      </c>
      <c r="W16" s="19">
        <v>0</v>
      </c>
      <c r="X16" s="133">
        <v>7.7220000000000004</v>
      </c>
      <c r="Y16" s="133">
        <v>110.116</v>
      </c>
      <c r="Z16" s="127" t="s">
        <v>820</v>
      </c>
      <c r="AA16" s="127">
        <v>0</v>
      </c>
      <c r="AB16" s="127" t="s">
        <v>399</v>
      </c>
      <c r="AC16" s="127">
        <v>0</v>
      </c>
    </row>
    <row r="17" spans="1:29" x14ac:dyDescent="0.3">
      <c r="A17" s="128" t="s">
        <v>769</v>
      </c>
      <c r="B17" s="127" t="s">
        <v>60</v>
      </c>
      <c r="C17" s="127" t="s">
        <v>291</v>
      </c>
      <c r="D17" s="18" t="s">
        <v>292</v>
      </c>
      <c r="E17" s="18" t="s">
        <v>798</v>
      </c>
      <c r="F17" s="127" t="s">
        <v>388</v>
      </c>
      <c r="G17" s="127" t="s">
        <v>62</v>
      </c>
      <c r="H17" s="127" t="s">
        <v>329</v>
      </c>
      <c r="I17" s="19" t="s">
        <v>72</v>
      </c>
      <c r="J17" s="19" t="s">
        <v>826</v>
      </c>
      <c r="K17" s="126">
        <v>42269</v>
      </c>
      <c r="L17" s="19">
        <v>0</v>
      </c>
      <c r="M17" s="19" t="s">
        <v>43</v>
      </c>
      <c r="N17" s="19">
        <v>0</v>
      </c>
      <c r="O17" s="19">
        <v>0</v>
      </c>
      <c r="P17" s="19">
        <v>0</v>
      </c>
      <c r="Q17" s="19">
        <v>14</v>
      </c>
      <c r="R17" s="19">
        <v>0</v>
      </c>
      <c r="S17" s="19">
        <v>0</v>
      </c>
      <c r="T17" s="19">
        <v>0</v>
      </c>
      <c r="U17" s="19">
        <v>0</v>
      </c>
      <c r="V17" s="19">
        <v>1</v>
      </c>
      <c r="W17" s="19">
        <v>0</v>
      </c>
      <c r="X17" s="133">
        <v>5544.4480000000003</v>
      </c>
      <c r="Y17" s="133">
        <v>0</v>
      </c>
      <c r="Z17" s="127" t="s">
        <v>820</v>
      </c>
      <c r="AA17" s="127">
        <v>1</v>
      </c>
      <c r="AB17" s="127" t="s">
        <v>399</v>
      </c>
      <c r="AC17" s="127">
        <v>0</v>
      </c>
    </row>
    <row r="18" spans="1:29" x14ac:dyDescent="0.3">
      <c r="A18" s="128" t="s">
        <v>770</v>
      </c>
      <c r="B18" s="127" t="s">
        <v>60</v>
      </c>
      <c r="C18" s="127" t="s">
        <v>186</v>
      </c>
      <c r="D18" s="18" t="s">
        <v>187</v>
      </c>
      <c r="E18" s="18" t="s">
        <v>799</v>
      </c>
      <c r="F18" s="127" t="s">
        <v>388</v>
      </c>
      <c r="G18" s="127" t="s">
        <v>1</v>
      </c>
      <c r="H18" s="127" t="s">
        <v>329</v>
      </c>
      <c r="I18" s="19" t="s">
        <v>61</v>
      </c>
      <c r="J18" s="19" t="s">
        <v>827</v>
      </c>
      <c r="K18" s="126">
        <v>44656</v>
      </c>
      <c r="L18" s="19">
        <v>360</v>
      </c>
      <c r="M18" s="19" t="s">
        <v>41</v>
      </c>
      <c r="N18" s="19">
        <v>15</v>
      </c>
      <c r="O18" s="19">
        <v>0</v>
      </c>
      <c r="P18" s="19">
        <v>0</v>
      </c>
      <c r="Q18" s="19">
        <v>17</v>
      </c>
      <c r="R18" s="19">
        <v>0</v>
      </c>
      <c r="S18" s="19">
        <v>0</v>
      </c>
      <c r="T18" s="19">
        <v>20</v>
      </c>
      <c r="U18" s="19">
        <v>10</v>
      </c>
      <c r="V18" s="19">
        <v>1</v>
      </c>
      <c r="W18" s="19">
        <v>0</v>
      </c>
      <c r="X18" s="133">
        <v>336.55220000000003</v>
      </c>
      <c r="Y18" s="133">
        <v>557.84400000000005</v>
      </c>
      <c r="Z18" s="127" t="s">
        <v>820</v>
      </c>
      <c r="AA18" s="127">
        <v>1</v>
      </c>
      <c r="AB18" s="127" t="s">
        <v>399</v>
      </c>
      <c r="AC18" s="127">
        <v>0</v>
      </c>
    </row>
    <row r="19" spans="1:29" x14ac:dyDescent="0.3">
      <c r="A19" s="128" t="s">
        <v>771</v>
      </c>
      <c r="B19" s="127" t="s">
        <v>60</v>
      </c>
      <c r="C19" s="127" t="s">
        <v>188</v>
      </c>
      <c r="D19" s="18" t="s">
        <v>189</v>
      </c>
      <c r="E19" s="18" t="s">
        <v>800</v>
      </c>
      <c r="F19" s="127" t="s">
        <v>388</v>
      </c>
      <c r="G19" s="127" t="s">
        <v>1</v>
      </c>
      <c r="H19" s="127" t="s">
        <v>329</v>
      </c>
      <c r="I19" s="19" t="s">
        <v>61</v>
      </c>
      <c r="J19" s="19" t="s">
        <v>828</v>
      </c>
      <c r="K19" s="126">
        <v>41030</v>
      </c>
      <c r="L19" s="19">
        <v>0</v>
      </c>
      <c r="M19" s="19" t="s">
        <v>41</v>
      </c>
      <c r="N19" s="19">
        <v>10</v>
      </c>
      <c r="O19" s="19">
        <v>0</v>
      </c>
      <c r="P19" s="19">
        <v>0</v>
      </c>
      <c r="Q19" s="19">
        <v>30</v>
      </c>
      <c r="R19" s="19">
        <v>0</v>
      </c>
      <c r="S19" s="19">
        <v>0</v>
      </c>
      <c r="T19" s="19">
        <v>10</v>
      </c>
      <c r="U19" s="19">
        <v>5</v>
      </c>
      <c r="V19" s="19">
        <v>1</v>
      </c>
      <c r="W19" s="19">
        <v>0</v>
      </c>
      <c r="X19" s="133">
        <v>446.22550000000001</v>
      </c>
      <c r="Y19" s="133">
        <v>446.08</v>
      </c>
      <c r="Z19" s="127" t="s">
        <v>820</v>
      </c>
      <c r="AA19" s="127">
        <v>1</v>
      </c>
      <c r="AB19" s="127" t="s">
        <v>399</v>
      </c>
      <c r="AC19" s="127">
        <v>0</v>
      </c>
    </row>
    <row r="20" spans="1:29" x14ac:dyDescent="0.3">
      <c r="A20" s="128" t="s">
        <v>772</v>
      </c>
      <c r="B20" s="127" t="s">
        <v>60</v>
      </c>
      <c r="C20" s="127" t="s">
        <v>311</v>
      </c>
      <c r="D20" s="18" t="s">
        <v>312</v>
      </c>
      <c r="E20" s="18" t="s">
        <v>801</v>
      </c>
      <c r="F20" s="127" t="s">
        <v>388</v>
      </c>
      <c r="G20" s="127" t="s">
        <v>1</v>
      </c>
      <c r="H20" s="127" t="s">
        <v>329</v>
      </c>
      <c r="I20" s="19" t="s">
        <v>72</v>
      </c>
      <c r="J20" s="19" t="s">
        <v>829</v>
      </c>
      <c r="K20" s="126">
        <v>44197</v>
      </c>
      <c r="L20" s="19">
        <v>0</v>
      </c>
      <c r="M20" s="19" t="s">
        <v>43</v>
      </c>
      <c r="N20" s="19">
        <v>12</v>
      </c>
      <c r="O20" s="19">
        <v>0</v>
      </c>
      <c r="P20" s="19">
        <v>0</v>
      </c>
      <c r="Q20" s="19">
        <v>7</v>
      </c>
      <c r="R20" s="19">
        <v>0</v>
      </c>
      <c r="S20" s="19">
        <v>0</v>
      </c>
      <c r="T20" s="19">
        <v>0</v>
      </c>
      <c r="U20" s="19">
        <v>0</v>
      </c>
      <c r="V20" s="19">
        <v>1</v>
      </c>
      <c r="W20" s="19">
        <v>0</v>
      </c>
      <c r="X20" s="133">
        <v>449.44900000000001</v>
      </c>
      <c r="Y20" s="133">
        <v>4411.55</v>
      </c>
      <c r="Z20" s="127" t="s">
        <v>820</v>
      </c>
      <c r="AA20" s="127">
        <v>0</v>
      </c>
      <c r="AB20" s="127" t="s">
        <v>399</v>
      </c>
      <c r="AC20" s="127">
        <v>0</v>
      </c>
    </row>
    <row r="21" spans="1:29" x14ac:dyDescent="0.3">
      <c r="A21" s="128" t="s">
        <v>773</v>
      </c>
      <c r="B21" s="127" t="s">
        <v>60</v>
      </c>
      <c r="C21" s="127" t="s">
        <v>191</v>
      </c>
      <c r="D21" s="18" t="s">
        <v>192</v>
      </c>
      <c r="E21" s="18" t="s">
        <v>802</v>
      </c>
      <c r="F21" s="127" t="s">
        <v>388</v>
      </c>
      <c r="G21" s="127" t="s">
        <v>1</v>
      </c>
      <c r="H21" s="127" t="s">
        <v>329</v>
      </c>
      <c r="I21" s="19" t="s">
        <v>61</v>
      </c>
      <c r="J21" s="19" t="s">
        <v>830</v>
      </c>
      <c r="K21" s="126">
        <v>45204</v>
      </c>
      <c r="L21" s="19">
        <v>360</v>
      </c>
      <c r="M21" s="19" t="s">
        <v>41</v>
      </c>
      <c r="N21" s="19">
        <v>8</v>
      </c>
      <c r="O21" s="19">
        <v>1</v>
      </c>
      <c r="P21" s="19">
        <v>0</v>
      </c>
      <c r="Q21" s="19">
        <v>17</v>
      </c>
      <c r="R21" s="19">
        <v>12</v>
      </c>
      <c r="S21" s="19">
        <v>0</v>
      </c>
      <c r="T21" s="19">
        <v>10</v>
      </c>
      <c r="U21" s="19">
        <v>5</v>
      </c>
      <c r="V21" s="19">
        <v>1</v>
      </c>
      <c r="W21" s="19">
        <v>0</v>
      </c>
      <c r="X21" s="133">
        <v>4411.2210999999998</v>
      </c>
      <c r="Y21" s="133">
        <v>550.755</v>
      </c>
      <c r="Z21" s="127" t="s">
        <v>820</v>
      </c>
      <c r="AA21" s="127">
        <v>1</v>
      </c>
      <c r="AB21" s="127" t="s">
        <v>399</v>
      </c>
      <c r="AC21" s="127">
        <v>0</v>
      </c>
    </row>
    <row r="22" spans="1:29" x14ac:dyDescent="0.3">
      <c r="A22" s="128" t="s">
        <v>774</v>
      </c>
      <c r="B22" s="127" t="s">
        <v>60</v>
      </c>
      <c r="C22" s="127" t="s">
        <v>193</v>
      </c>
      <c r="D22" s="18"/>
      <c r="E22" s="18" t="s">
        <v>803</v>
      </c>
      <c r="F22" s="127" t="s">
        <v>388</v>
      </c>
      <c r="G22" s="127" t="s">
        <v>449</v>
      </c>
      <c r="H22" s="127" t="s">
        <v>329</v>
      </c>
      <c r="I22" s="19" t="s">
        <v>61</v>
      </c>
      <c r="J22" s="19" t="s">
        <v>831</v>
      </c>
      <c r="K22" s="126">
        <v>44888</v>
      </c>
      <c r="L22" s="19">
        <v>0</v>
      </c>
      <c r="M22" s="19" t="s">
        <v>41</v>
      </c>
      <c r="N22" s="19">
        <v>1</v>
      </c>
      <c r="O22" s="19">
        <v>0</v>
      </c>
      <c r="P22" s="19">
        <v>0</v>
      </c>
      <c r="Q22" s="19">
        <v>28</v>
      </c>
      <c r="R22" s="19">
        <v>0</v>
      </c>
      <c r="S22" s="19">
        <v>0</v>
      </c>
      <c r="T22" s="19">
        <v>1</v>
      </c>
      <c r="U22" s="19">
        <v>0</v>
      </c>
      <c r="V22" s="19">
        <v>1</v>
      </c>
      <c r="W22" s="19">
        <v>0</v>
      </c>
      <c r="X22" s="133">
        <v>622.22900000000004</v>
      </c>
      <c r="Y22" s="133">
        <v>0</v>
      </c>
      <c r="Z22" s="127" t="s">
        <v>820</v>
      </c>
      <c r="AA22" s="127">
        <v>0</v>
      </c>
      <c r="AB22" s="127" t="s">
        <v>399</v>
      </c>
      <c r="AC22" s="127">
        <v>0</v>
      </c>
    </row>
    <row r="23" spans="1:29" x14ac:dyDescent="0.3">
      <c r="A23" s="128" t="s">
        <v>775</v>
      </c>
      <c r="B23" s="127" t="s">
        <v>60</v>
      </c>
      <c r="C23" s="127" t="s">
        <v>194</v>
      </c>
      <c r="D23" s="18" t="s">
        <v>195</v>
      </c>
      <c r="E23" s="18" t="s">
        <v>804</v>
      </c>
      <c r="F23" s="127" t="s">
        <v>388</v>
      </c>
      <c r="G23" s="127" t="s">
        <v>62</v>
      </c>
      <c r="H23" s="127" t="s">
        <v>329</v>
      </c>
      <c r="I23" s="19" t="s">
        <v>61</v>
      </c>
      <c r="J23" s="19" t="s">
        <v>830</v>
      </c>
      <c r="K23" s="126">
        <v>43956</v>
      </c>
      <c r="L23" s="19">
        <v>0</v>
      </c>
      <c r="M23" s="19" t="s">
        <v>41</v>
      </c>
      <c r="N23" s="19">
        <v>18</v>
      </c>
      <c r="O23" s="19">
        <v>0</v>
      </c>
      <c r="P23" s="19">
        <v>0</v>
      </c>
      <c r="Q23" s="19">
        <v>44</v>
      </c>
      <c r="R23" s="19">
        <v>0</v>
      </c>
      <c r="S23" s="19">
        <v>0</v>
      </c>
      <c r="T23" s="19">
        <v>10</v>
      </c>
      <c r="U23" s="19">
        <v>5</v>
      </c>
      <c r="V23" s="19">
        <v>1</v>
      </c>
      <c r="W23" s="19">
        <v>0</v>
      </c>
      <c r="X23" s="133">
        <v>447.33330000000001</v>
      </c>
      <c r="Y23" s="133">
        <v>446.55</v>
      </c>
      <c r="Z23" s="127" t="s">
        <v>820</v>
      </c>
      <c r="AA23" s="127">
        <v>0</v>
      </c>
      <c r="AB23" s="127" t="s">
        <v>399</v>
      </c>
      <c r="AC23" s="127">
        <v>0</v>
      </c>
    </row>
    <row r="24" spans="1:29" x14ac:dyDescent="0.3">
      <c r="A24" s="128" t="s">
        <v>776</v>
      </c>
      <c r="B24" s="127" t="s">
        <v>60</v>
      </c>
      <c r="C24" s="127" t="s">
        <v>196</v>
      </c>
      <c r="D24" s="18" t="s">
        <v>380</v>
      </c>
      <c r="E24" s="18" t="s">
        <v>805</v>
      </c>
      <c r="F24" s="127" t="s">
        <v>405</v>
      </c>
      <c r="G24" s="127" t="s">
        <v>77</v>
      </c>
      <c r="H24" s="127" t="s">
        <v>329</v>
      </c>
      <c r="I24" s="19" t="s">
        <v>61</v>
      </c>
      <c r="J24" s="19" t="s">
        <v>832</v>
      </c>
      <c r="K24" s="126">
        <v>45049</v>
      </c>
      <c r="L24" s="19">
        <v>360</v>
      </c>
      <c r="M24" s="19" t="s">
        <v>41</v>
      </c>
      <c r="N24" s="19">
        <v>20</v>
      </c>
      <c r="O24" s="19">
        <v>0</v>
      </c>
      <c r="P24" s="19">
        <v>0</v>
      </c>
      <c r="Q24" s="19">
        <v>19</v>
      </c>
      <c r="R24" s="19">
        <v>11</v>
      </c>
      <c r="S24" s="19">
        <v>0</v>
      </c>
      <c r="T24" s="19">
        <v>20</v>
      </c>
      <c r="U24" s="19">
        <v>10</v>
      </c>
      <c r="V24" s="19">
        <v>1</v>
      </c>
      <c r="W24" s="19">
        <v>0</v>
      </c>
      <c r="X24" s="133">
        <v>9.7799999999999994</v>
      </c>
      <c r="Y24" s="133">
        <v>110.446</v>
      </c>
      <c r="Z24" s="127" t="s">
        <v>820</v>
      </c>
      <c r="AA24" s="127">
        <v>1</v>
      </c>
      <c r="AB24" s="127" t="s">
        <v>399</v>
      </c>
      <c r="AC24" s="127">
        <v>0</v>
      </c>
    </row>
    <row r="25" spans="1:29" x14ac:dyDescent="0.3">
      <c r="A25" s="128" t="s">
        <v>777</v>
      </c>
      <c r="B25" s="127" t="s">
        <v>60</v>
      </c>
      <c r="C25" s="127" t="s">
        <v>198</v>
      </c>
      <c r="D25" s="18" t="s">
        <v>381</v>
      </c>
      <c r="E25" s="18" t="s">
        <v>806</v>
      </c>
      <c r="F25" s="127" t="s">
        <v>405</v>
      </c>
      <c r="G25" s="127" t="s">
        <v>1</v>
      </c>
      <c r="H25" s="127" t="s">
        <v>329</v>
      </c>
      <c r="I25" s="19" t="s">
        <v>61</v>
      </c>
      <c r="J25" s="19" t="s">
        <v>833</v>
      </c>
      <c r="K25" s="126">
        <v>45261</v>
      </c>
      <c r="L25" s="19">
        <v>0</v>
      </c>
      <c r="M25" s="19" t="s">
        <v>41</v>
      </c>
      <c r="N25" s="19">
        <v>6</v>
      </c>
      <c r="O25" s="19">
        <v>3</v>
      </c>
      <c r="P25" s="19">
        <v>0</v>
      </c>
      <c r="Q25" s="19">
        <v>45</v>
      </c>
      <c r="R25" s="19">
        <v>9</v>
      </c>
      <c r="S25" s="19">
        <v>0</v>
      </c>
      <c r="T25" s="19">
        <v>10</v>
      </c>
      <c r="U25" s="19">
        <v>5</v>
      </c>
      <c r="V25" s="19">
        <v>1</v>
      </c>
      <c r="W25" s="19">
        <v>0</v>
      </c>
      <c r="X25" s="133">
        <v>2255.5590000000002</v>
      </c>
      <c r="Y25" s="133">
        <v>330.822</v>
      </c>
      <c r="Z25" s="127" t="s">
        <v>820</v>
      </c>
      <c r="AA25" s="127">
        <v>1</v>
      </c>
      <c r="AB25" s="127" t="s">
        <v>399</v>
      </c>
      <c r="AC25" s="127">
        <v>0</v>
      </c>
    </row>
    <row r="26" spans="1:29" x14ac:dyDescent="0.3">
      <c r="A26" s="128" t="s">
        <v>778</v>
      </c>
      <c r="B26" s="127" t="s">
        <v>60</v>
      </c>
      <c r="C26" s="127" t="s">
        <v>110</v>
      </c>
      <c r="D26" s="18"/>
      <c r="E26" s="18" t="s">
        <v>807</v>
      </c>
      <c r="F26" s="127" t="s">
        <v>388</v>
      </c>
      <c r="G26" s="127" t="s">
        <v>1</v>
      </c>
      <c r="H26" s="127" t="s">
        <v>329</v>
      </c>
      <c r="I26" s="19" t="s">
        <v>61</v>
      </c>
      <c r="J26" s="19" t="s">
        <v>832</v>
      </c>
      <c r="K26" s="126">
        <v>44959</v>
      </c>
      <c r="L26" s="19">
        <v>360</v>
      </c>
      <c r="M26" s="19" t="s">
        <v>41</v>
      </c>
      <c r="N26" s="19">
        <v>4</v>
      </c>
      <c r="O26" s="19">
        <v>4</v>
      </c>
      <c r="P26" s="19">
        <v>0</v>
      </c>
      <c r="Q26" s="19">
        <v>12</v>
      </c>
      <c r="R26" s="19">
        <v>5</v>
      </c>
      <c r="S26" s="19">
        <v>0</v>
      </c>
      <c r="T26" s="19">
        <v>8</v>
      </c>
      <c r="U26" s="19">
        <v>4</v>
      </c>
      <c r="V26" s="19">
        <v>1</v>
      </c>
      <c r="W26" s="19">
        <v>0</v>
      </c>
      <c r="X26" s="133">
        <v>550.755</v>
      </c>
      <c r="Y26" s="133">
        <v>69.790000000000006</v>
      </c>
      <c r="Z26" s="127" t="s">
        <v>820</v>
      </c>
      <c r="AA26" s="127">
        <v>1</v>
      </c>
      <c r="AB26" s="127" t="s">
        <v>399</v>
      </c>
      <c r="AC26" s="127">
        <v>0</v>
      </c>
    </row>
    <row r="27" spans="1:29" x14ac:dyDescent="0.3">
      <c r="A27" s="128" t="s">
        <v>779</v>
      </c>
      <c r="B27" s="127" t="s">
        <v>60</v>
      </c>
      <c r="C27" s="127" t="s">
        <v>201</v>
      </c>
      <c r="D27" s="18" t="s">
        <v>382</v>
      </c>
      <c r="E27" s="18" t="s">
        <v>808</v>
      </c>
      <c r="F27" s="127" t="s">
        <v>405</v>
      </c>
      <c r="G27" s="127" t="s">
        <v>77</v>
      </c>
      <c r="H27" s="127" t="s">
        <v>329</v>
      </c>
      <c r="I27" s="19" t="s">
        <v>63</v>
      </c>
      <c r="J27" s="19" t="s">
        <v>834</v>
      </c>
      <c r="K27" s="126">
        <v>45183</v>
      </c>
      <c r="L27" s="19">
        <v>90</v>
      </c>
      <c r="M27" s="19" t="s">
        <v>41</v>
      </c>
      <c r="N27" s="19">
        <v>165</v>
      </c>
      <c r="O27" s="19">
        <v>10</v>
      </c>
      <c r="P27" s="19">
        <v>0</v>
      </c>
      <c r="Q27" s="19">
        <v>18</v>
      </c>
      <c r="R27" s="19">
        <v>414</v>
      </c>
      <c r="S27" s="19">
        <v>0</v>
      </c>
      <c r="T27" s="19">
        <v>200</v>
      </c>
      <c r="U27" s="19">
        <v>100</v>
      </c>
      <c r="V27" s="19">
        <v>1</v>
      </c>
      <c r="W27" s="19">
        <v>0</v>
      </c>
      <c r="X27" s="133">
        <v>1122.2255</v>
      </c>
      <c r="Y27" s="133">
        <v>110.1133</v>
      </c>
      <c r="Z27" s="127" t="s">
        <v>820</v>
      </c>
      <c r="AA27" s="127">
        <v>1</v>
      </c>
      <c r="AB27" s="127" t="s">
        <v>400</v>
      </c>
      <c r="AC27" s="127">
        <v>0</v>
      </c>
    </row>
    <row r="28" spans="1:29" x14ac:dyDescent="0.3">
      <c r="A28" s="128" t="s">
        <v>780</v>
      </c>
      <c r="B28" s="127" t="s">
        <v>60</v>
      </c>
      <c r="C28" s="127" t="s">
        <v>480</v>
      </c>
      <c r="D28" s="18" t="s">
        <v>481</v>
      </c>
      <c r="E28" s="18" t="s">
        <v>809</v>
      </c>
      <c r="F28" s="127" t="s">
        <v>373</v>
      </c>
      <c r="G28" s="127" t="s">
        <v>62</v>
      </c>
      <c r="H28" s="127" t="s">
        <v>329</v>
      </c>
      <c r="I28" s="19" t="s">
        <v>72</v>
      </c>
      <c r="J28" s="19" t="s">
        <v>835</v>
      </c>
      <c r="K28" s="126">
        <v>45208</v>
      </c>
      <c r="L28" s="19">
        <v>0</v>
      </c>
      <c r="M28" s="19" t="s">
        <v>43</v>
      </c>
      <c r="N28" s="19">
        <v>0</v>
      </c>
      <c r="O28" s="19">
        <v>0</v>
      </c>
      <c r="P28" s="19">
        <v>0</v>
      </c>
      <c r="Q28" s="19">
        <v>14</v>
      </c>
      <c r="R28" s="19">
        <v>1</v>
      </c>
      <c r="S28" s="19">
        <v>0</v>
      </c>
      <c r="T28" s="19">
        <v>0</v>
      </c>
      <c r="U28" s="19">
        <v>0</v>
      </c>
      <c r="V28" s="19">
        <v>1</v>
      </c>
      <c r="W28" s="19">
        <v>0</v>
      </c>
      <c r="X28" s="133">
        <v>33228.654999999999</v>
      </c>
      <c r="Y28" s="133">
        <v>0</v>
      </c>
      <c r="Z28" s="127" t="s">
        <v>822</v>
      </c>
      <c r="AA28" s="127">
        <v>1</v>
      </c>
      <c r="AB28" s="127" t="s">
        <v>399</v>
      </c>
      <c r="AC28" s="127">
        <v>0</v>
      </c>
    </row>
    <row r="29" spans="1:29" x14ac:dyDescent="0.3">
      <c r="A29" s="128" t="s">
        <v>781</v>
      </c>
      <c r="B29" s="127" t="s">
        <v>60</v>
      </c>
      <c r="C29" s="127" t="s">
        <v>313</v>
      </c>
      <c r="D29" s="18"/>
      <c r="E29" s="18" t="s">
        <v>810</v>
      </c>
      <c r="F29" s="127" t="s">
        <v>388</v>
      </c>
      <c r="G29" s="127" t="s">
        <v>62</v>
      </c>
      <c r="H29" s="127" t="s">
        <v>329</v>
      </c>
      <c r="I29" s="19" t="s">
        <v>72</v>
      </c>
      <c r="J29" s="19"/>
      <c r="K29" s="126">
        <v>39839</v>
      </c>
      <c r="L29" s="19">
        <v>0</v>
      </c>
      <c r="M29" s="19" t="s">
        <v>43</v>
      </c>
      <c r="N29" s="19"/>
      <c r="O29" s="19">
        <v>0</v>
      </c>
      <c r="P29" s="19">
        <v>0</v>
      </c>
      <c r="Q29" s="19">
        <v>41</v>
      </c>
      <c r="R29" s="19">
        <v>0</v>
      </c>
      <c r="S29" s="19">
        <v>0</v>
      </c>
      <c r="T29" s="19">
        <v>0</v>
      </c>
      <c r="U29" s="19">
        <v>0</v>
      </c>
      <c r="V29" s="19">
        <v>1</v>
      </c>
      <c r="W29" s="19">
        <v>0</v>
      </c>
      <c r="X29" s="133">
        <v>3311.44</v>
      </c>
      <c r="Y29" s="133">
        <v>3311.44</v>
      </c>
      <c r="Z29" s="127" t="s">
        <v>820</v>
      </c>
      <c r="AA29" s="127">
        <v>1</v>
      </c>
      <c r="AB29" s="127" t="s">
        <v>399</v>
      </c>
      <c r="AC29" s="127">
        <v>0</v>
      </c>
    </row>
    <row r="30" spans="1:29" x14ac:dyDescent="0.3">
      <c r="A30" s="128" t="s">
        <v>782</v>
      </c>
      <c r="B30" s="127" t="s">
        <v>60</v>
      </c>
      <c r="C30" s="127" t="s">
        <v>293</v>
      </c>
      <c r="D30" s="18" t="s">
        <v>294</v>
      </c>
      <c r="E30" s="18" t="s">
        <v>811</v>
      </c>
      <c r="F30" s="127" t="s">
        <v>388</v>
      </c>
      <c r="G30" s="127" t="s">
        <v>1</v>
      </c>
      <c r="H30" s="127" t="s">
        <v>329</v>
      </c>
      <c r="I30" s="19" t="s">
        <v>72</v>
      </c>
      <c r="J30" s="19" t="s">
        <v>836</v>
      </c>
      <c r="K30" s="126">
        <v>40452</v>
      </c>
      <c r="L30" s="19">
        <v>0</v>
      </c>
      <c r="M30" s="19" t="s">
        <v>43</v>
      </c>
      <c r="N30" s="19">
        <v>2</v>
      </c>
      <c r="O30" s="19">
        <v>0</v>
      </c>
      <c r="P30" s="19">
        <v>0</v>
      </c>
      <c r="Q30" s="19">
        <v>14</v>
      </c>
      <c r="R30" s="19">
        <v>0</v>
      </c>
      <c r="S30" s="19">
        <v>0</v>
      </c>
      <c r="T30" s="19">
        <v>0</v>
      </c>
      <c r="U30" s="19">
        <v>0</v>
      </c>
      <c r="V30" s="19">
        <v>1</v>
      </c>
      <c r="W30" s="19">
        <v>0</v>
      </c>
      <c r="X30" s="133">
        <v>86.445999999999998</v>
      </c>
      <c r="Y30" s="133">
        <v>86.445999999999998</v>
      </c>
      <c r="Z30" s="127" t="s">
        <v>820</v>
      </c>
      <c r="AA30" s="127">
        <v>0</v>
      </c>
      <c r="AB30" s="127" t="s">
        <v>399</v>
      </c>
      <c r="AC30" s="127">
        <v>0</v>
      </c>
    </row>
    <row r="31" spans="1:29" x14ac:dyDescent="0.3">
      <c r="A31" s="128" t="s">
        <v>783</v>
      </c>
      <c r="B31" s="127" t="s">
        <v>60</v>
      </c>
      <c r="C31" s="127" t="s">
        <v>295</v>
      </c>
      <c r="D31" s="18" t="s">
        <v>383</v>
      </c>
      <c r="E31" s="18" t="s">
        <v>812</v>
      </c>
      <c r="F31" s="127" t="s">
        <v>388</v>
      </c>
      <c r="G31" s="127" t="s">
        <v>1</v>
      </c>
      <c r="H31" s="127" t="s">
        <v>329</v>
      </c>
      <c r="I31" s="19" t="s">
        <v>72</v>
      </c>
      <c r="J31" s="19" t="s">
        <v>837</v>
      </c>
      <c r="K31" s="126">
        <v>44029</v>
      </c>
      <c r="L31" s="19">
        <v>0</v>
      </c>
      <c r="M31" s="19" t="s">
        <v>43</v>
      </c>
      <c r="N31" s="19">
        <v>6</v>
      </c>
      <c r="O31" s="19">
        <v>0</v>
      </c>
      <c r="P31" s="19">
        <v>0</v>
      </c>
      <c r="Q31" s="19">
        <v>28</v>
      </c>
      <c r="R31" s="19">
        <v>0</v>
      </c>
      <c r="S31" s="19">
        <v>0</v>
      </c>
      <c r="T31" s="19">
        <v>0</v>
      </c>
      <c r="U31" s="19">
        <v>0</v>
      </c>
      <c r="V31" s="19">
        <v>1</v>
      </c>
      <c r="W31" s="19">
        <v>0</v>
      </c>
      <c r="X31" s="133">
        <v>77.222200000000001</v>
      </c>
      <c r="Y31" s="133">
        <v>77.222200000000001</v>
      </c>
      <c r="Z31" s="127" t="s">
        <v>820</v>
      </c>
      <c r="AA31" s="127">
        <v>0</v>
      </c>
      <c r="AB31" s="127" t="s">
        <v>399</v>
      </c>
      <c r="AC31" s="127">
        <v>0</v>
      </c>
    </row>
    <row r="32" spans="1:29" x14ac:dyDescent="0.3">
      <c r="A32" s="128" t="s">
        <v>784</v>
      </c>
      <c r="B32" s="127" t="s">
        <v>60</v>
      </c>
      <c r="C32" s="127" t="s">
        <v>353</v>
      </c>
      <c r="D32" s="18" t="s">
        <v>314</v>
      </c>
      <c r="E32" s="18" t="s">
        <v>813</v>
      </c>
      <c r="F32" s="127" t="s">
        <v>73</v>
      </c>
      <c r="G32" s="127" t="s">
        <v>73</v>
      </c>
      <c r="H32" s="127" t="s">
        <v>345</v>
      </c>
      <c r="I32" s="19" t="s">
        <v>72</v>
      </c>
      <c r="J32" s="19"/>
      <c r="K32" s="126">
        <v>43004</v>
      </c>
      <c r="L32" s="19">
        <v>0</v>
      </c>
      <c r="M32" s="19" t="s">
        <v>43</v>
      </c>
      <c r="N32" s="19"/>
      <c r="O32" s="19">
        <v>0</v>
      </c>
      <c r="P32" s="19">
        <v>0</v>
      </c>
      <c r="Q32" s="19">
        <v>30</v>
      </c>
      <c r="R32" s="19">
        <v>0</v>
      </c>
      <c r="S32" s="19">
        <v>0</v>
      </c>
      <c r="T32" s="19">
        <v>0</v>
      </c>
      <c r="U32" s="19">
        <v>0</v>
      </c>
      <c r="V32" s="19">
        <v>1</v>
      </c>
      <c r="W32" s="19">
        <v>0</v>
      </c>
      <c r="X32" s="133">
        <v>11556.2255</v>
      </c>
      <c r="Y32" s="133">
        <v>1177.3344</v>
      </c>
      <c r="Z32" s="127" t="s">
        <v>403</v>
      </c>
      <c r="AA32" s="127">
        <v>0</v>
      </c>
      <c r="AB32" s="127" t="s">
        <v>399</v>
      </c>
      <c r="AC32" s="127">
        <v>0</v>
      </c>
    </row>
    <row r="33" spans="1:29" x14ac:dyDescent="0.3">
      <c r="A33" s="128" t="s">
        <v>785</v>
      </c>
      <c r="B33" s="127" t="s">
        <v>60</v>
      </c>
      <c r="C33" s="127" t="s">
        <v>296</v>
      </c>
      <c r="D33" s="18" t="s">
        <v>297</v>
      </c>
      <c r="E33" s="18" t="s">
        <v>814</v>
      </c>
      <c r="F33" s="127" t="s">
        <v>388</v>
      </c>
      <c r="G33" s="127" t="s">
        <v>1</v>
      </c>
      <c r="H33" s="127" t="s">
        <v>329</v>
      </c>
      <c r="I33" s="19" t="s">
        <v>72</v>
      </c>
      <c r="J33" s="19" t="s">
        <v>838</v>
      </c>
      <c r="K33" s="126">
        <v>43991</v>
      </c>
      <c r="L33" s="19">
        <v>0</v>
      </c>
      <c r="M33" s="19" t="s">
        <v>43</v>
      </c>
      <c r="N33" s="19">
        <v>0</v>
      </c>
      <c r="O33" s="19">
        <v>0</v>
      </c>
      <c r="P33" s="19">
        <v>0</v>
      </c>
      <c r="Q33" s="19">
        <v>7</v>
      </c>
      <c r="R33" s="19">
        <v>0</v>
      </c>
      <c r="S33" s="19">
        <v>0</v>
      </c>
      <c r="T33" s="19">
        <v>0</v>
      </c>
      <c r="U33" s="19">
        <v>0</v>
      </c>
      <c r="V33" s="19">
        <v>1</v>
      </c>
      <c r="W33" s="19">
        <v>0</v>
      </c>
      <c r="X33" s="133">
        <v>611.54999999999995</v>
      </c>
      <c r="Y33" s="133">
        <v>611.54999999999995</v>
      </c>
      <c r="Z33" s="127" t="s">
        <v>820</v>
      </c>
      <c r="AA33" s="127">
        <v>1</v>
      </c>
      <c r="AB33" s="127" t="s">
        <v>399</v>
      </c>
      <c r="AC33" s="127">
        <v>0</v>
      </c>
    </row>
    <row r="34" spans="1:29" x14ac:dyDescent="0.3">
      <c r="A34" s="128" t="s">
        <v>786</v>
      </c>
      <c r="B34" s="127" t="s">
        <v>60</v>
      </c>
      <c r="C34" s="127" t="s">
        <v>298</v>
      </c>
      <c r="D34" s="18" t="s">
        <v>299</v>
      </c>
      <c r="E34" s="18" t="s">
        <v>815</v>
      </c>
      <c r="F34" s="127" t="s">
        <v>388</v>
      </c>
      <c r="G34" s="127" t="s">
        <v>1</v>
      </c>
      <c r="H34" s="127" t="s">
        <v>329</v>
      </c>
      <c r="I34" s="19" t="s">
        <v>72</v>
      </c>
      <c r="J34" s="19" t="s">
        <v>839</v>
      </c>
      <c r="K34" s="126">
        <v>40638</v>
      </c>
      <c r="L34" s="19">
        <v>0</v>
      </c>
      <c r="M34" s="19" t="s">
        <v>43</v>
      </c>
      <c r="N34" s="19">
        <v>4</v>
      </c>
      <c r="O34" s="19">
        <v>0</v>
      </c>
      <c r="P34" s="19">
        <v>0</v>
      </c>
      <c r="Q34" s="19">
        <v>7</v>
      </c>
      <c r="R34" s="19">
        <v>0</v>
      </c>
      <c r="S34" s="19">
        <v>0</v>
      </c>
      <c r="T34" s="19">
        <v>0</v>
      </c>
      <c r="U34" s="19">
        <v>0</v>
      </c>
      <c r="V34" s="19">
        <v>1</v>
      </c>
      <c r="W34" s="19">
        <v>0</v>
      </c>
      <c r="X34" s="133">
        <v>11118.55</v>
      </c>
      <c r="Y34" s="133">
        <v>11118.55</v>
      </c>
      <c r="Z34" s="127" t="s">
        <v>820</v>
      </c>
      <c r="AA34" s="127">
        <v>1</v>
      </c>
      <c r="AB34" s="127" t="s">
        <v>399</v>
      </c>
      <c r="AC34" s="127">
        <v>0</v>
      </c>
    </row>
    <row r="35" spans="1:29" x14ac:dyDescent="0.3">
      <c r="A35" s="128" t="s">
        <v>787</v>
      </c>
      <c r="B35" s="127" t="s">
        <v>60</v>
      </c>
      <c r="C35" s="127" t="s">
        <v>315</v>
      </c>
      <c r="D35" s="18" t="s">
        <v>316</v>
      </c>
      <c r="E35" s="18" t="s">
        <v>816</v>
      </c>
      <c r="F35" s="127" t="s">
        <v>388</v>
      </c>
      <c r="G35" s="127" t="s">
        <v>62</v>
      </c>
      <c r="H35" s="127" t="s">
        <v>329</v>
      </c>
      <c r="I35" s="19" t="s">
        <v>72</v>
      </c>
      <c r="J35" s="19"/>
      <c r="K35" s="19"/>
      <c r="L35" s="19">
        <v>0</v>
      </c>
      <c r="M35" s="19" t="s">
        <v>43</v>
      </c>
      <c r="N35" s="19"/>
      <c r="O35" s="19">
        <v>0</v>
      </c>
      <c r="P35" s="19">
        <v>0</v>
      </c>
      <c r="Q35" s="19">
        <v>30</v>
      </c>
      <c r="R35" s="19">
        <v>0</v>
      </c>
      <c r="S35" s="19">
        <v>0</v>
      </c>
      <c r="T35" s="19">
        <v>0</v>
      </c>
      <c r="U35" s="19">
        <v>0</v>
      </c>
      <c r="V35" s="19">
        <v>1</v>
      </c>
      <c r="W35" s="19">
        <v>0</v>
      </c>
      <c r="X35" s="133">
        <v>0</v>
      </c>
      <c r="Y35" s="133">
        <v>0</v>
      </c>
      <c r="Z35" s="127" t="s">
        <v>820</v>
      </c>
      <c r="AA35" s="127">
        <v>0</v>
      </c>
      <c r="AB35" s="127" t="s">
        <v>399</v>
      </c>
      <c r="AC35" s="127">
        <v>0</v>
      </c>
    </row>
    <row r="36" spans="1:29" x14ac:dyDescent="0.3">
      <c r="A36" s="128" t="s">
        <v>788</v>
      </c>
      <c r="B36" s="127" t="s">
        <v>60</v>
      </c>
      <c r="C36" s="127" t="s">
        <v>203</v>
      </c>
      <c r="D36" s="18" t="s">
        <v>384</v>
      </c>
      <c r="E36" s="18" t="s">
        <v>817</v>
      </c>
      <c r="F36" s="127" t="s">
        <v>389</v>
      </c>
      <c r="G36" s="127" t="s">
        <v>62</v>
      </c>
      <c r="H36" s="127" t="s">
        <v>329</v>
      </c>
      <c r="I36" s="19" t="s">
        <v>61</v>
      </c>
      <c r="J36" s="19" t="s">
        <v>840</v>
      </c>
      <c r="K36" s="126">
        <v>43846</v>
      </c>
      <c r="L36" s="19">
        <v>0</v>
      </c>
      <c r="M36" s="19" t="s">
        <v>41</v>
      </c>
      <c r="N36" s="19">
        <v>6</v>
      </c>
      <c r="O36" s="19">
        <v>0</v>
      </c>
      <c r="P36" s="19">
        <v>0</v>
      </c>
      <c r="Q36" s="19">
        <v>34</v>
      </c>
      <c r="R36" s="19">
        <v>0</v>
      </c>
      <c r="S36" s="19">
        <v>0</v>
      </c>
      <c r="T36" s="19">
        <v>1</v>
      </c>
      <c r="U36" s="19">
        <v>0</v>
      </c>
      <c r="V36" s="19">
        <v>1</v>
      </c>
      <c r="W36" s="19">
        <v>0</v>
      </c>
      <c r="X36" s="133">
        <v>559.11109999999996</v>
      </c>
      <c r="Y36" s="133">
        <v>90.555499999999995</v>
      </c>
      <c r="Z36" s="127" t="s">
        <v>820</v>
      </c>
      <c r="AA36" s="127">
        <v>1</v>
      </c>
      <c r="AB36" s="127" t="s">
        <v>399</v>
      </c>
      <c r="AC36" s="127">
        <v>0</v>
      </c>
    </row>
    <row r="37" spans="1:29" x14ac:dyDescent="0.3">
      <c r="A37" s="128" t="s">
        <v>789</v>
      </c>
      <c r="B37" s="127" t="s">
        <v>60</v>
      </c>
      <c r="C37" s="127" t="s">
        <v>204</v>
      </c>
      <c r="D37" s="18" t="s">
        <v>205</v>
      </c>
      <c r="E37" s="18" t="s">
        <v>818</v>
      </c>
      <c r="F37" s="127" t="s">
        <v>388</v>
      </c>
      <c r="G37" s="127" t="s">
        <v>1</v>
      </c>
      <c r="H37" s="127" t="s">
        <v>329</v>
      </c>
      <c r="I37" s="19" t="s">
        <v>61</v>
      </c>
      <c r="J37" s="19" t="s">
        <v>841</v>
      </c>
      <c r="K37" s="126">
        <v>44522</v>
      </c>
      <c r="L37" s="19">
        <v>360</v>
      </c>
      <c r="M37" s="19" t="s">
        <v>41</v>
      </c>
      <c r="N37" s="19">
        <v>52</v>
      </c>
      <c r="O37" s="19">
        <v>0</v>
      </c>
      <c r="P37" s="19">
        <v>0</v>
      </c>
      <c r="Q37" s="19">
        <v>7</v>
      </c>
      <c r="R37" s="19">
        <v>0</v>
      </c>
      <c r="S37" s="19">
        <v>0</v>
      </c>
      <c r="T37" s="19">
        <v>10</v>
      </c>
      <c r="U37" s="19">
        <v>5</v>
      </c>
      <c r="V37" s="19">
        <v>1</v>
      </c>
      <c r="W37" s="19">
        <v>0</v>
      </c>
      <c r="X37" s="133">
        <v>911.68</v>
      </c>
      <c r="Y37" s="133">
        <v>96.6</v>
      </c>
      <c r="Z37" s="127" t="s">
        <v>820</v>
      </c>
      <c r="AA37" s="127">
        <v>0</v>
      </c>
      <c r="AB37" s="127" t="s">
        <v>399</v>
      </c>
      <c r="AC37" s="127">
        <v>0</v>
      </c>
    </row>
    <row r="38" spans="1:29" x14ac:dyDescent="0.3">
      <c r="A38" s="128" t="s">
        <v>790</v>
      </c>
      <c r="B38" s="127" t="s">
        <v>60</v>
      </c>
      <c r="C38" s="127" t="s">
        <v>206</v>
      </c>
      <c r="D38" s="18" t="s">
        <v>385</v>
      </c>
      <c r="E38" s="18" t="s">
        <v>819</v>
      </c>
      <c r="F38" s="127" t="s">
        <v>405</v>
      </c>
      <c r="G38" s="127" t="s">
        <v>62</v>
      </c>
      <c r="H38" s="127" t="s">
        <v>329</v>
      </c>
      <c r="I38" s="19" t="s">
        <v>61</v>
      </c>
      <c r="J38" s="19" t="s">
        <v>842</v>
      </c>
      <c r="K38" s="126">
        <v>44013</v>
      </c>
      <c r="L38" s="19">
        <v>360</v>
      </c>
      <c r="M38" s="19" t="s">
        <v>41</v>
      </c>
      <c r="N38" s="19">
        <v>10</v>
      </c>
      <c r="O38" s="19">
        <v>0</v>
      </c>
      <c r="P38" s="19">
        <v>0</v>
      </c>
      <c r="Q38" s="19">
        <v>32</v>
      </c>
      <c r="R38" s="19">
        <v>0</v>
      </c>
      <c r="S38" s="19">
        <v>0</v>
      </c>
      <c r="T38" s="19">
        <v>10</v>
      </c>
      <c r="U38" s="19">
        <v>5</v>
      </c>
      <c r="V38" s="19">
        <v>1</v>
      </c>
      <c r="W38" s="19">
        <v>0</v>
      </c>
      <c r="X38" s="133">
        <v>11755.955</v>
      </c>
      <c r="Y38" s="133">
        <v>114433.11</v>
      </c>
      <c r="Z38" s="127" t="s">
        <v>820</v>
      </c>
      <c r="AA38" s="127">
        <v>1</v>
      </c>
      <c r="AB38" s="127" t="s">
        <v>399</v>
      </c>
      <c r="AC38" s="127">
        <v>0</v>
      </c>
    </row>
    <row r="39" spans="1:29" x14ac:dyDescent="0.3">
      <c r="A39" s="128" t="s">
        <v>791</v>
      </c>
      <c r="B39" s="127" t="s">
        <v>60</v>
      </c>
      <c r="C39" s="127" t="s">
        <v>317</v>
      </c>
      <c r="D39" s="18" t="s">
        <v>318</v>
      </c>
      <c r="E39" s="18" t="s">
        <v>318</v>
      </c>
      <c r="F39" s="127" t="s">
        <v>390</v>
      </c>
      <c r="G39" s="127" t="s">
        <v>65</v>
      </c>
      <c r="H39" s="127" t="s">
        <v>329</v>
      </c>
      <c r="I39" s="19" t="s">
        <v>72</v>
      </c>
      <c r="J39" s="19"/>
      <c r="K39" s="19"/>
      <c r="L39" s="19">
        <v>0</v>
      </c>
      <c r="M39" s="19" t="s">
        <v>43</v>
      </c>
      <c r="N39" s="19"/>
      <c r="O39" s="19">
        <v>0</v>
      </c>
      <c r="P39" s="19">
        <v>0</v>
      </c>
      <c r="Q39" s="19">
        <v>7</v>
      </c>
      <c r="R39" s="19">
        <v>0</v>
      </c>
      <c r="S39" s="19">
        <v>0</v>
      </c>
      <c r="T39" s="19">
        <v>0</v>
      </c>
      <c r="U39" s="19">
        <v>0</v>
      </c>
      <c r="V39" s="19">
        <v>1</v>
      </c>
      <c r="W39" s="19">
        <v>0</v>
      </c>
      <c r="X39" s="133">
        <v>22.010999999999999</v>
      </c>
      <c r="Y39" s="133">
        <v>22.010999999999999</v>
      </c>
      <c r="Z39" s="127" t="s">
        <v>820</v>
      </c>
      <c r="AA39" s="127">
        <v>0</v>
      </c>
      <c r="AB39" s="127" t="s">
        <v>399</v>
      </c>
      <c r="AC39" s="127">
        <v>0</v>
      </c>
    </row>
    <row r="40" spans="1:29" x14ac:dyDescent="0.3">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row>
  </sheetData>
  <sheetProtection formatColumns="0" sort="0" autoFilter="0"/>
  <autoFilter ref="A4:AC39" xr:uid="{00000000-0009-0000-0000-000003000000}"/>
  <mergeCells count="2">
    <mergeCell ref="I1:R1"/>
    <mergeCell ref="AC1:AC2"/>
  </mergeCells>
  <pageMargins left="0.7" right="0.7" top="0.75" bottom="0.75" header="0.3" footer="0.3"/>
  <pageSetup orientation="portrait" r:id="rId1"/>
  <headerFooter>
    <oddFooter>&amp;C_x000D_&amp;1#&amp;"Calibri"&amp;10&amp;K000000 Internal Use Only General Business</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82ad3a63-90ad-4a46-a3cb-757f4658e205" origin="userSelected">
  <element uid="9036a7a1-5a4f-48d3-b24b-dfdab053dac9" value=""/>
  <element uid="03e9b10b-a1f9-4a88-9630-476473f62285" value=""/>
  <element uid="7349a702-6462-4442-88eb-c64cd513835c" value=""/>
</sisl>
</file>

<file path=customXml/itemProps1.xml><?xml version="1.0" encoding="utf-8"?>
<ds:datastoreItem xmlns:ds="http://schemas.openxmlformats.org/officeDocument/2006/customXml" ds:itemID="{F5737868-2A45-4204-A0D8-AC9CBCC050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123</vt:i4>
      </vt:variant>
    </vt:vector>
  </HeadingPairs>
  <TitlesOfParts>
    <vt:vector size="127" baseType="lpstr">
      <vt:lpstr>Main</vt:lpstr>
      <vt:lpstr>Reserved</vt:lpstr>
      <vt:lpstr>Orders</vt:lpstr>
      <vt:lpstr>Parts</vt:lpstr>
      <vt:lpstr>aColumnsExtra</vt:lpstr>
      <vt:lpstr>Arr_Comp_45</vt:lpstr>
      <vt:lpstr>ArrivalDate</vt:lpstr>
      <vt:lpstr>Duration</vt:lpstr>
      <vt:lpstr>Orders!Header</vt:lpstr>
      <vt:lpstr>Parts!header</vt:lpstr>
      <vt:lpstr>Parts!i.ABCType</vt:lpstr>
      <vt:lpstr>Parts!i.AssignedTo</vt:lpstr>
      <vt:lpstr>Parts!i.AvgCost</vt:lpstr>
      <vt:lpstr>i.AvgCost</vt:lpstr>
      <vt:lpstr>Parts!i.BinNum</vt:lpstr>
      <vt:lpstr>Parts!i.Catalogcode</vt:lpstr>
      <vt:lpstr>Reserved!i.CatalogCode</vt:lpstr>
      <vt:lpstr>Parts!i.Category</vt:lpstr>
      <vt:lpstr>Reserved!i.Category</vt:lpstr>
      <vt:lpstr>Parts!i.ccf</vt:lpstr>
      <vt:lpstr>Parts!i.DeliveryTime</vt:lpstr>
      <vt:lpstr>Reserved!i.DeliveryTime</vt:lpstr>
      <vt:lpstr>Parts!i.Issue1YrAgo</vt:lpstr>
      <vt:lpstr>Reserved!i.Issue1YrAgo</vt:lpstr>
      <vt:lpstr>Parts!i.IssueYTD</vt:lpstr>
      <vt:lpstr>Reserved!i.IssueYTD</vt:lpstr>
      <vt:lpstr>Parts!i.Itemnum</vt:lpstr>
      <vt:lpstr>Parts!i.LastIssueDate</vt:lpstr>
      <vt:lpstr>Reserved!i.LastIssueDate</vt:lpstr>
      <vt:lpstr>Parts!i.Manufacturer</vt:lpstr>
      <vt:lpstr>Parts!i.MaxLevel</vt:lpstr>
      <vt:lpstr>Reserved!i.MaxLevel</vt:lpstr>
      <vt:lpstr>Parts!i.MinLevel</vt:lpstr>
      <vt:lpstr>Reserved!i.MinLevel</vt:lpstr>
      <vt:lpstr>Parts!i.ModelNum</vt:lpstr>
      <vt:lpstr>Reserved!i.ModelNum</vt:lpstr>
      <vt:lpstr>Parts!i.OrderQty</vt:lpstr>
      <vt:lpstr>Reserved!i.OrderQty</vt:lpstr>
      <vt:lpstr>Reserved!i.PCS</vt:lpstr>
      <vt:lpstr>Parts!i.Repairable</vt:lpstr>
      <vt:lpstr>Reserved!i.Repairable</vt:lpstr>
      <vt:lpstr>Parts!i.RMS</vt:lpstr>
      <vt:lpstr>i.RMS</vt:lpstr>
      <vt:lpstr>Parts!i.StandCost</vt:lpstr>
      <vt:lpstr>i.StandCost</vt:lpstr>
      <vt:lpstr>Parts!i.Status</vt:lpstr>
      <vt:lpstr>Insufficient</vt:lpstr>
      <vt:lpstr>InsufficientNow</vt:lpstr>
      <vt:lpstr>InsufficientWhenDue</vt:lpstr>
      <vt:lpstr>LastCompleted</vt:lpstr>
      <vt:lpstr>Reserved!Manufacturer</vt:lpstr>
      <vt:lpstr>o_at</vt:lpstr>
      <vt:lpstr>Reserved!OnOrder</vt:lpstr>
      <vt:lpstr>OnOrderTotal</vt:lpstr>
      <vt:lpstr>Orders!Order_Comments</vt:lpstr>
      <vt:lpstr>Order_Comments</vt:lpstr>
      <vt:lpstr>Orders!Order_Status</vt:lpstr>
      <vt:lpstr>OrderDate</vt:lpstr>
      <vt:lpstr>Reserved!OrderLate</vt:lpstr>
      <vt:lpstr>OrderStatus</vt:lpstr>
      <vt:lpstr>Reserved!OtherBalance</vt:lpstr>
      <vt:lpstr>Reserved!p.DisplayName</vt:lpstr>
      <vt:lpstr>p.Labor</vt:lpstr>
      <vt:lpstr>p.Location</vt:lpstr>
      <vt:lpstr>p_at</vt:lpstr>
      <vt:lpstr>Reserved!p2.DisplayName</vt:lpstr>
      <vt:lpstr>Reserved!PartsStatus</vt:lpstr>
      <vt:lpstr>Orders!pl.CatalogCode</vt:lpstr>
      <vt:lpstr>Orders!pl.Description</vt:lpstr>
      <vt:lpstr>Orders!pl.ItemNum</vt:lpstr>
      <vt:lpstr>Orders!pl.Manufacturer</vt:lpstr>
      <vt:lpstr>Orders!pl.ModelNum</vt:lpstr>
      <vt:lpstr>Orders!pl.OrderQty</vt:lpstr>
      <vt:lpstr>Parts!pl.OrderQty</vt:lpstr>
      <vt:lpstr>pl.OrderQty</vt:lpstr>
      <vt:lpstr>Orders!pl.POLineNum</vt:lpstr>
      <vt:lpstr>Orders!pl.RequestedBy</vt:lpstr>
      <vt:lpstr>Orders!po.Description</vt:lpstr>
      <vt:lpstr>Orders!po.OrderDate</vt:lpstr>
      <vt:lpstr>Orders!po.PONum</vt:lpstr>
      <vt:lpstr>Orders!po.PurchaseAgent</vt:lpstr>
      <vt:lpstr>Orders!po.RequiredDate</vt:lpstr>
      <vt:lpstr>Orders!po.Status</vt:lpstr>
      <vt:lpstr>Orders!po.VenDeliveryDate</vt:lpstr>
      <vt:lpstr>po.VenDeliveryDate</vt:lpstr>
      <vt:lpstr>Orders!po.Vendor</vt:lpstr>
      <vt:lpstr>PONumber</vt:lpstr>
      <vt:lpstr>Procedure</vt:lpstr>
      <vt:lpstr>Reserved!r.ItemNum</vt:lpstr>
      <vt:lpstr>Reserved!r.RequestedDate</vt:lpstr>
      <vt:lpstr>Reserved!r.RequiredDate</vt:lpstr>
      <vt:lpstr>Parts!r.ReservedQty</vt:lpstr>
      <vt:lpstr>Reserved!r.ReservedQty</vt:lpstr>
      <vt:lpstr>r_at</vt:lpstr>
      <vt:lpstr>Parts!RI_Balance</vt:lpstr>
      <vt:lpstr>Reserved!RIAfterDemand</vt:lpstr>
      <vt:lpstr>Reserved!RIAfterOrder</vt:lpstr>
      <vt:lpstr>Reserved!RIBalance</vt:lpstr>
      <vt:lpstr>rItemCount</vt:lpstr>
      <vt:lpstr>rWOChanged</vt:lpstr>
      <vt:lpstr>rWOCount</vt:lpstr>
      <vt:lpstr>Parts!t.CommodityGroup</vt:lpstr>
      <vt:lpstr>Parts!t.Description</vt:lpstr>
      <vt:lpstr>Reserved!t.Description</vt:lpstr>
      <vt:lpstr>Reserved!t.LotType</vt:lpstr>
      <vt:lpstr>Parts!t.PCS</vt:lpstr>
      <vt:lpstr>Targ_45</vt:lpstr>
      <vt:lpstr>Parts!Unit</vt:lpstr>
      <vt:lpstr>UpdateParts</vt:lpstr>
      <vt:lpstr>Parts!Vendor</vt:lpstr>
      <vt:lpstr>Reserved!Vendor</vt:lpstr>
      <vt:lpstr>Reserved!w.AssetNum</vt:lpstr>
      <vt:lpstr>Reserved!w.CCD</vt:lpstr>
      <vt:lpstr>Reserved!w.ChangeDate</vt:lpstr>
      <vt:lpstr>Reserved!w.Classification</vt:lpstr>
      <vt:lpstr>Reserved!w.Craft</vt:lpstr>
      <vt:lpstr>Reserved!w.Description</vt:lpstr>
      <vt:lpstr>Reserved!w.Location</vt:lpstr>
      <vt:lpstr>w.NOTESWO</vt:lpstr>
      <vt:lpstr>Reserved!w.ReportDate</vt:lpstr>
      <vt:lpstr>Reserved!w.SafetyCrit</vt:lpstr>
      <vt:lpstr>Reserved!w.Status</vt:lpstr>
      <vt:lpstr>Reserved!w.StatusDate</vt:lpstr>
      <vt:lpstr>Reserved!w.TargCompDate</vt:lpstr>
      <vt:lpstr>w.TargStartDate</vt:lpstr>
      <vt:lpstr>Reserved!w.WONum</vt:lpstr>
      <vt:lpstr>Reserved!w.WorkType</vt:lpstr>
    </vt:vector>
  </TitlesOfParts>
  <Company>Amgen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Serdakowski, Ph.D., P.E., M.B.A.</dc:creator>
  <cp:keywords>*$%IU-*$%GenBus</cp:keywords>
  <cp:lastModifiedBy>Joe Serdakowski</cp:lastModifiedBy>
  <dcterms:created xsi:type="dcterms:W3CDTF">2015-01-22T18:47:04Z</dcterms:created>
  <dcterms:modified xsi:type="dcterms:W3CDTF">2024-01-09T21:55:24Z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06de6f63-dd0b-4bfa-b0fb-d4ed1b709827</vt:lpwstr>
  </property>
  <property fmtid="{D5CDD505-2E9C-101B-9397-08002B2CF9AE}" pid="3" name="bjSaver">
    <vt:lpwstr>HHAwIgL+X7L+ckQlN93Ue/0ofsFFVD8A</vt:lpwstr>
  </property>
  <property fmtid="{D5CDD505-2E9C-101B-9397-08002B2CF9AE}" pid="4" name="bjDocumentSecurityLabel">
    <vt:lpwstr>Internal Use Only - General Business</vt:lpwstr>
  </property>
  <property fmtid="{D5CDD505-2E9C-101B-9397-08002B2CF9AE}" pid="5" name="bjDocumentLabelXML">
    <vt:lpwstr>&lt;?xml version="1.0" encoding="us-ascii"?&gt;&lt;sisl xmlns:xsi="http://www.w3.org/2001/XMLSchema-instance" xmlns:xsd="http://www.w3.org/2001/XMLSchema" sislVersion="0" policy="82ad3a63-90ad-4a46-a3cb-757f4658e205" origin="userSelected" xmlns="http://www.boldonj</vt:lpwstr>
  </property>
  <property fmtid="{D5CDD505-2E9C-101B-9397-08002B2CF9AE}" pid="6" name="bjDocumentLabelXML-0">
    <vt:lpwstr>ames.com/2008/01/sie/internal/label"&gt;&lt;element uid="9036a7a1-5a4f-48d3-b24b-dfdab053dac9" value="" /&gt;&lt;element uid="03e9b10b-a1f9-4a88-9630-476473f62285" value="" /&gt;&lt;element uid="7349a702-6462-4442-88eb-c64cd513835c" value="" /&gt;&lt;/sisl&gt;</vt:lpwstr>
  </property>
  <property fmtid="{D5CDD505-2E9C-101B-9397-08002B2CF9AE}" pid="7" name="MSIP_Label_26d25811-8652-434b-b065-f77059cd35bb_Enabled">
    <vt:lpwstr>true</vt:lpwstr>
  </property>
  <property fmtid="{D5CDD505-2E9C-101B-9397-08002B2CF9AE}" pid="8" name="MSIP_Label_26d25811-8652-434b-b065-f77059cd35bb_SetDate">
    <vt:lpwstr>2022-03-14T21:10:47Z</vt:lpwstr>
  </property>
  <property fmtid="{D5CDD505-2E9C-101B-9397-08002B2CF9AE}" pid="9" name="MSIP_Label_26d25811-8652-434b-b065-f77059cd35bb_Method">
    <vt:lpwstr>Privileged</vt:lpwstr>
  </property>
  <property fmtid="{D5CDD505-2E9C-101B-9397-08002B2CF9AE}" pid="10" name="MSIP_Label_26d25811-8652-434b-b065-f77059cd35bb_Name">
    <vt:lpwstr>Internal Use Only General Business</vt:lpwstr>
  </property>
  <property fmtid="{D5CDD505-2E9C-101B-9397-08002B2CF9AE}" pid="11" name="MSIP_Label_26d25811-8652-434b-b065-f77059cd35bb_SiteId">
    <vt:lpwstr>4b4266a6-1368-41af-ad5a-59eb634f7ad8</vt:lpwstr>
  </property>
  <property fmtid="{D5CDD505-2E9C-101B-9397-08002B2CF9AE}" pid="12" name="MSIP_Label_26d25811-8652-434b-b065-f77059cd35bb_ActionId">
    <vt:lpwstr>c0fb9ee3-11a9-4980-9ed3-e9f07bdc5e97</vt:lpwstr>
  </property>
  <property fmtid="{D5CDD505-2E9C-101B-9397-08002B2CF9AE}" pid="13" name="MSIP_Label_26d25811-8652-434b-b065-f77059cd35bb_ContentBits">
    <vt:lpwstr>2</vt:lpwstr>
  </property>
</Properties>
</file>